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kredyt - 04.06.2018 r." sheetId="1" r:id="rId1"/>
  </sheets>
  <calcPr calcId="145621"/>
</workbook>
</file>

<file path=xl/calcChain.xml><?xml version="1.0" encoding="utf-8"?>
<calcChain xmlns="http://schemas.openxmlformats.org/spreadsheetml/2006/main">
  <c r="P48" i="1" l="1"/>
  <c r="D48" i="1"/>
  <c r="C48" i="1"/>
  <c r="E46" i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O48" i="1" s="1"/>
  <c r="O37" i="1" s="1"/>
  <c r="E43" i="1"/>
  <c r="F43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G24" i="1"/>
  <c r="H24" i="1" s="1"/>
  <c r="E24" i="1"/>
  <c r="P20" i="1"/>
  <c r="G20" i="1"/>
  <c r="F20" i="1"/>
  <c r="E20" i="1"/>
  <c r="D20" i="1"/>
  <c r="C20" i="1"/>
  <c r="P19" i="1"/>
  <c r="P34" i="1" s="1"/>
  <c r="G19" i="1"/>
  <c r="G34" i="1" s="1"/>
  <c r="F19" i="1"/>
  <c r="F34" i="1" s="1"/>
  <c r="E19" i="1"/>
  <c r="E34" i="1" s="1"/>
  <c r="E38" i="1" s="1"/>
  <c r="D19" i="1"/>
  <c r="D34" i="1" s="1"/>
  <c r="D38" i="1" s="1"/>
  <c r="C19" i="1"/>
  <c r="C34" i="1" s="1"/>
  <c r="C38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4" i="1"/>
  <c r="P37" i="1" s="1"/>
  <c r="O4" i="1"/>
  <c r="O35" i="1" s="1"/>
  <c r="P36" i="1" s="1"/>
  <c r="N4" i="1"/>
  <c r="N35" i="1" s="1"/>
  <c r="M4" i="1"/>
  <c r="M35" i="1" s="1"/>
  <c r="L4" i="1"/>
  <c r="L35" i="1" s="1"/>
  <c r="K4" i="1"/>
  <c r="K35" i="1" s="1"/>
  <c r="L36" i="1" s="1"/>
  <c r="J4" i="1"/>
  <c r="J35" i="1" s="1"/>
  <c r="I4" i="1"/>
  <c r="I35" i="1" s="1"/>
  <c r="H4" i="1"/>
  <c r="H35" i="1" s="1"/>
  <c r="G4" i="1"/>
  <c r="G35" i="1" s="1"/>
  <c r="H36" i="1" s="1"/>
  <c r="F4" i="1"/>
  <c r="F35" i="1" s="1"/>
  <c r="E4" i="1"/>
  <c r="E35" i="1" s="1"/>
  <c r="D4" i="1"/>
  <c r="D37" i="1" s="1"/>
  <c r="C4" i="1"/>
  <c r="C37" i="1" s="1"/>
  <c r="K36" i="1" l="1"/>
  <c r="O36" i="1"/>
  <c r="I36" i="1"/>
  <c r="M36" i="1"/>
  <c r="P38" i="1"/>
  <c r="I24" i="1"/>
  <c r="H20" i="1"/>
  <c r="H19" i="1" s="1"/>
  <c r="H34" i="1" s="1"/>
  <c r="H38" i="1" s="1"/>
  <c r="F36" i="1"/>
  <c r="F38" i="1" s="1"/>
  <c r="J36" i="1"/>
  <c r="N36" i="1"/>
  <c r="G43" i="1"/>
  <c r="F48" i="1"/>
  <c r="F37" i="1" s="1"/>
  <c r="C12" i="1"/>
  <c r="G12" i="1"/>
  <c r="K12" i="1"/>
  <c r="O12" i="1"/>
  <c r="C35" i="1"/>
  <c r="E48" i="1"/>
  <c r="E37" i="1" s="1"/>
  <c r="D12" i="1"/>
  <c r="H12" i="1"/>
  <c r="L12" i="1"/>
  <c r="P12" i="1"/>
  <c r="D35" i="1"/>
  <c r="G36" i="1" s="1"/>
  <c r="G38" i="1" s="1"/>
  <c r="P35" i="1"/>
  <c r="E12" i="1"/>
  <c r="I12" i="1"/>
  <c r="M12" i="1"/>
  <c r="F12" i="1"/>
  <c r="J12" i="1"/>
  <c r="N12" i="1"/>
  <c r="J24" i="1" l="1"/>
  <c r="I20" i="1"/>
  <c r="I19" i="1" s="1"/>
  <c r="I34" i="1" s="1"/>
  <c r="I38" i="1" s="1"/>
  <c r="G48" i="1"/>
  <c r="G37" i="1" s="1"/>
  <c r="H43" i="1"/>
  <c r="K24" i="1" l="1"/>
  <c r="J20" i="1"/>
  <c r="J19" i="1" s="1"/>
  <c r="J34" i="1" s="1"/>
  <c r="J38" i="1" s="1"/>
  <c r="H48" i="1"/>
  <c r="H37" i="1" s="1"/>
  <c r="I43" i="1"/>
  <c r="L24" i="1" l="1"/>
  <c r="K20" i="1"/>
  <c r="K19" i="1" s="1"/>
  <c r="K34" i="1" s="1"/>
  <c r="K38" i="1" s="1"/>
  <c r="J43" i="1"/>
  <c r="I48" i="1"/>
  <c r="I37" i="1" s="1"/>
  <c r="M24" i="1" l="1"/>
  <c r="L20" i="1"/>
  <c r="L19" i="1" s="1"/>
  <c r="L34" i="1" s="1"/>
  <c r="L38" i="1" s="1"/>
  <c r="K43" i="1"/>
  <c r="J48" i="1"/>
  <c r="J37" i="1" s="1"/>
  <c r="K48" i="1" l="1"/>
  <c r="K37" i="1" s="1"/>
  <c r="L43" i="1"/>
  <c r="N24" i="1"/>
  <c r="M20" i="1"/>
  <c r="M19" i="1" s="1"/>
  <c r="M34" i="1" s="1"/>
  <c r="M38" i="1" s="1"/>
  <c r="O24" i="1" l="1"/>
  <c r="O20" i="1" s="1"/>
  <c r="O19" i="1" s="1"/>
  <c r="O34" i="1" s="1"/>
  <c r="O38" i="1" s="1"/>
  <c r="N20" i="1"/>
  <c r="N19" i="1" s="1"/>
  <c r="N34" i="1" s="1"/>
  <c r="N38" i="1" s="1"/>
  <c r="L48" i="1"/>
  <c r="L37" i="1" s="1"/>
  <c r="M43" i="1"/>
  <c r="N43" i="1" l="1"/>
  <c r="N48" i="1" s="1"/>
  <c r="N37" i="1" s="1"/>
  <c r="M48" i="1"/>
  <c r="M37" i="1" s="1"/>
</calcChain>
</file>

<file path=xl/comments1.xml><?xml version="1.0" encoding="utf-8"?>
<comments xmlns="http://schemas.openxmlformats.org/spreadsheetml/2006/main">
  <authors>
    <author>Ostrowska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38"/>
          </rPr>
          <t>Ostrowska: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<sst xmlns="http://schemas.openxmlformats.org/spreadsheetml/2006/main" count="79" uniqueCount="61">
  <si>
    <t xml:space="preserve">SYTUACJA FINANSOWA POWIATU LIPNOWSKIEGO NA DZIEŃ 4 czerwca 2018 r. </t>
  </si>
  <si>
    <t>LP</t>
  </si>
  <si>
    <t>Wyszczególnienie</t>
  </si>
  <si>
    <t>I</t>
  </si>
  <si>
    <t>DOCHODY OGÓŁEM (D)</t>
  </si>
  <si>
    <r>
      <t xml:space="preserve">dochody bieżące </t>
    </r>
    <r>
      <rPr>
        <b/>
        <sz val="12"/>
        <rFont val="Times New Roman"/>
        <family val="1"/>
        <charset val="238"/>
      </rPr>
      <t>(Db)</t>
    </r>
  </si>
  <si>
    <t>dochody majątkowe</t>
  </si>
  <si>
    <t>w tym ze sprzedaży majątku</t>
  </si>
  <si>
    <t>II</t>
  </si>
  <si>
    <t>WYDATKI OGÓŁEM</t>
  </si>
  <si>
    <t>A</t>
  </si>
  <si>
    <r>
      <t xml:space="preserve">Wydatki bieżące  </t>
    </r>
    <r>
      <rPr>
        <b/>
        <sz val="12"/>
        <rFont val="Times New Roman"/>
        <family val="1"/>
        <charset val="238"/>
      </rPr>
      <t>Wb</t>
    </r>
  </si>
  <si>
    <t>B</t>
  </si>
  <si>
    <t>Wydatki inwestycyjne</t>
  </si>
  <si>
    <t>III</t>
  </si>
  <si>
    <t>Wynik operacyjny</t>
  </si>
  <si>
    <t>IV</t>
  </si>
  <si>
    <t>WYNIK FINANSOWY ( I-II)</t>
  </si>
  <si>
    <t>V</t>
  </si>
  <si>
    <t>PRZYCHODY OGÓŁEM</t>
  </si>
  <si>
    <t>kredyty i pożyczki</t>
  </si>
  <si>
    <t>obligacje</t>
  </si>
  <si>
    <t>spłata pożyczki</t>
  </si>
  <si>
    <t>wolne środki</t>
  </si>
  <si>
    <t>nadwyżka z lat ubiegłych</t>
  </si>
  <si>
    <t>VI</t>
  </si>
  <si>
    <t>SPŁATY RAT KREDYTÓW, POŻYCZEK, OBLIGACJI I ODSETEK (R+O)</t>
  </si>
  <si>
    <t>Spłata już zaciągniętych kredytów i pożyczek, w tym:</t>
  </si>
  <si>
    <t>Spłata rat kredytów ( pożyczek)</t>
  </si>
  <si>
    <t>Spłata zonbowiązań poSP ZOZ</t>
  </si>
  <si>
    <t>Wykup obligacji</t>
  </si>
  <si>
    <t>Odsetki</t>
  </si>
  <si>
    <t>Spłata wnioskowanych kredytów i pożyczek, w tym:</t>
  </si>
  <si>
    <t>spłata kredytu</t>
  </si>
  <si>
    <r>
      <t xml:space="preserve">spłata obligacji  </t>
    </r>
    <r>
      <rPr>
        <b/>
        <sz val="12"/>
        <rFont val="Times New Roman"/>
        <family val="1"/>
        <charset val="238"/>
      </rPr>
      <t>( 4.000.000zł )</t>
    </r>
  </si>
  <si>
    <t>odsetki od obligacji</t>
  </si>
  <si>
    <t>odsetki od kredytu</t>
  </si>
  <si>
    <t>C</t>
  </si>
  <si>
    <r>
      <t xml:space="preserve">spłata pożyczki  </t>
    </r>
    <r>
      <rPr>
        <b/>
        <sz val="12"/>
        <rFont val="Times New Roman"/>
        <family val="1"/>
        <charset val="238"/>
      </rPr>
      <t/>
    </r>
  </si>
  <si>
    <t>spłata odsetek</t>
  </si>
  <si>
    <t>VII</t>
  </si>
  <si>
    <t>Wsk. Spłaty zadłuzenia (R+O):D</t>
  </si>
  <si>
    <t>VIII</t>
  </si>
  <si>
    <t>(Db+Sm-Wb):D</t>
  </si>
  <si>
    <t>IX</t>
  </si>
  <si>
    <t>WS wg art.. 243 ust. o fin. pub.</t>
  </si>
  <si>
    <t>X</t>
  </si>
  <si>
    <t>zadłużenie do dochodów ogółem</t>
  </si>
  <si>
    <t>XI</t>
  </si>
  <si>
    <t>RÓŻNICA VII-IX</t>
  </si>
  <si>
    <t>XII</t>
  </si>
  <si>
    <t>Spełnienie wskażnika z art. 243</t>
  </si>
  <si>
    <t>tak</t>
  </si>
  <si>
    <t>obligacje                       4.000.000 zł</t>
  </si>
  <si>
    <t>kredyty</t>
  </si>
  <si>
    <t>pożyczki</t>
  </si>
  <si>
    <t>zakup gruntów</t>
  </si>
  <si>
    <t>zobowiązania po SP ZOZ</t>
  </si>
  <si>
    <t>Umorzenie</t>
  </si>
  <si>
    <t>RAZEM DŁUG</t>
  </si>
  <si>
    <t>Lipno dnia 04.06.2019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</si>
</sst>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6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" fontId="6" fillId="2" borderId="2" xfId="0" applyNumberFormat="1" applyFont="1" applyFill="1" applyBorder="1"/>
    <xf numFmtId="3" fontId="6" fillId="0" borderId="2" xfId="0" applyNumberFormat="1" applyFont="1" applyBorder="1"/>
    <xf numFmtId="0" fontId="6" fillId="0" borderId="1" xfId="0" applyFont="1" applyBorder="1" applyAlignment="1">
      <alignment horizontal="center" vertical="center"/>
    </xf>
    <xf numFmtId="3" fontId="7" fillId="2" borderId="2" xfId="0" applyNumberFormat="1" applyFont="1" applyFill="1" applyBorder="1"/>
    <xf numFmtId="3" fontId="7" fillId="0" borderId="2" xfId="0" applyNumberFormat="1" applyFont="1" applyBorder="1"/>
    <xf numFmtId="0" fontId="4" fillId="4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vertical="center"/>
    </xf>
    <xf numFmtId="3" fontId="6" fillId="0" borderId="1" xfId="0" applyNumberFormat="1" applyFont="1" applyBorder="1"/>
    <xf numFmtId="0" fontId="6" fillId="0" borderId="1" xfId="0" applyFont="1" applyBorder="1"/>
    <xf numFmtId="3" fontId="8" fillId="8" borderId="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10" fontId="4" fillId="2" borderId="5" xfId="0" applyNumberFormat="1" applyFont="1" applyFill="1" applyBorder="1" applyAlignment="1">
      <alignment vertical="center"/>
    </xf>
    <xf numFmtId="10" fontId="4" fillId="5" borderId="5" xfId="0" applyNumberFormat="1" applyFont="1" applyFill="1" applyBorder="1" applyAlignment="1">
      <alignment vertical="center"/>
    </xf>
    <xf numFmtId="10" fontId="6" fillId="2" borderId="6" xfId="0" applyNumberFormat="1" applyFont="1" applyFill="1" applyBorder="1" applyAlignment="1">
      <alignment vertical="center"/>
    </xf>
    <xf numFmtId="10" fontId="6" fillId="0" borderId="6" xfId="0" applyNumberFormat="1" applyFont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vertical="center"/>
    </xf>
    <xf numFmtId="10" fontId="4" fillId="9" borderId="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0" fontId="4" fillId="2" borderId="0" xfId="0" applyNumberFormat="1" applyFont="1" applyFill="1" applyBorder="1" applyAlignment="1">
      <alignment vertical="center"/>
    </xf>
    <xf numFmtId="10" fontId="4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3" fontId="6" fillId="5" borderId="3" xfId="0" applyNumberFormat="1" applyFont="1" applyFill="1" applyBorder="1" applyAlignment="1">
      <alignment vertical="center"/>
    </xf>
    <xf numFmtId="3" fontId="6" fillId="5" borderId="7" xfId="0" applyNumberFormat="1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vertical="center"/>
    </xf>
    <xf numFmtId="3" fontId="6" fillId="5" borderId="9" xfId="0" applyNumberFormat="1" applyFont="1" applyFill="1" applyBorder="1" applyAlignment="1">
      <alignment vertical="center"/>
    </xf>
    <xf numFmtId="3" fontId="6" fillId="5" borderId="10" xfId="0" applyNumberFormat="1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/>
    </xf>
    <xf numFmtId="3" fontId="6" fillId="5" borderId="1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" fontId="6" fillId="10" borderId="1" xfId="0" applyNumberFormat="1" applyFont="1" applyFill="1" applyBorder="1" applyAlignment="1">
      <alignment vertical="center"/>
    </xf>
    <xf numFmtId="3" fontId="6" fillId="10" borderId="12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tabSelected="1" zoomScale="75" workbookViewId="0">
      <selection activeCell="B22" sqref="B22"/>
    </sheetView>
  </sheetViews>
  <sheetFormatPr defaultColWidth="11.5703125" defaultRowHeight="12.75" x14ac:dyDescent="0.2"/>
  <cols>
    <col min="1" max="1" width="4.85546875" style="2" customWidth="1"/>
    <col min="2" max="2" width="33.85546875" style="2" customWidth="1"/>
    <col min="3" max="8" width="11.5703125" style="2" customWidth="1"/>
    <col min="9" max="16384" width="11.5703125" style="2"/>
  </cols>
  <sheetData>
    <row r="1" spans="1:16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" ht="7.5" customHeight="1" x14ac:dyDescent="0.2"/>
    <row r="3" spans="1:16" ht="21" customHeight="1" x14ac:dyDescent="0.2">
      <c r="A3" s="3" t="s">
        <v>1</v>
      </c>
      <c r="B3" s="3" t="s">
        <v>2</v>
      </c>
      <c r="C3" s="4">
        <v>2015</v>
      </c>
      <c r="D3" s="5">
        <v>2016</v>
      </c>
      <c r="E3" s="5">
        <v>2017</v>
      </c>
      <c r="F3" s="5">
        <v>2018</v>
      </c>
      <c r="G3" s="5">
        <v>2019</v>
      </c>
      <c r="H3" s="5">
        <v>2020</v>
      </c>
      <c r="I3" s="5">
        <v>2021</v>
      </c>
      <c r="J3" s="5">
        <v>2022</v>
      </c>
      <c r="K3" s="5">
        <v>2023</v>
      </c>
      <c r="L3" s="5">
        <v>2024</v>
      </c>
      <c r="M3" s="5">
        <v>2025</v>
      </c>
      <c r="N3" s="5">
        <v>2026</v>
      </c>
      <c r="O3" s="5">
        <v>2027</v>
      </c>
      <c r="P3" s="5">
        <v>2028</v>
      </c>
    </row>
    <row r="4" spans="1:16" ht="27.75" customHeight="1" x14ac:dyDescent="0.2">
      <c r="A4" s="6" t="s">
        <v>3</v>
      </c>
      <c r="B4" s="7" t="s">
        <v>4</v>
      </c>
      <c r="C4" s="8">
        <f t="shared" ref="C4:P4" si="0">SUM(C5:C6)</f>
        <v>59830570.369999997</v>
      </c>
      <c r="D4" s="9">
        <f t="shared" si="0"/>
        <v>58811619.780000001</v>
      </c>
      <c r="E4" s="9">
        <f t="shared" si="0"/>
        <v>60933717.82</v>
      </c>
      <c r="F4" s="9">
        <f t="shared" si="0"/>
        <v>71812195.74000001</v>
      </c>
      <c r="G4" s="9">
        <f t="shared" si="0"/>
        <v>64255187</v>
      </c>
      <c r="H4" s="9">
        <f t="shared" si="0"/>
        <v>65402080</v>
      </c>
      <c r="I4" s="9">
        <f t="shared" si="0"/>
        <v>65910146</v>
      </c>
      <c r="J4" s="9">
        <f t="shared" si="0"/>
        <v>65710493</v>
      </c>
      <c r="K4" s="9">
        <f t="shared" si="0"/>
        <v>66244298</v>
      </c>
      <c r="L4" s="9">
        <f t="shared" si="0"/>
        <v>67252618</v>
      </c>
      <c r="M4" s="9">
        <f t="shared" si="0"/>
        <v>67862492</v>
      </c>
      <c r="N4" s="9">
        <f t="shared" si="0"/>
        <v>67276272</v>
      </c>
      <c r="O4" s="9">
        <f t="shared" si="0"/>
        <v>68042118</v>
      </c>
      <c r="P4" s="9">
        <f t="shared" si="0"/>
        <v>68691811</v>
      </c>
    </row>
    <row r="5" spans="1:16" ht="18" customHeight="1" x14ac:dyDescent="0.25">
      <c r="A5" s="10">
        <v>1</v>
      </c>
      <c r="B5" s="11" t="s">
        <v>5</v>
      </c>
      <c r="C5" s="12">
        <v>58706200.969999999</v>
      </c>
      <c r="D5" s="13">
        <v>58697318.719999999</v>
      </c>
      <c r="E5" s="13">
        <v>60423771.020000003</v>
      </c>
      <c r="F5" s="13">
        <v>64837652.740000002</v>
      </c>
      <c r="G5" s="13">
        <v>64035187</v>
      </c>
      <c r="H5" s="13">
        <v>65282080</v>
      </c>
      <c r="I5" s="13">
        <v>65690146</v>
      </c>
      <c r="J5" s="13">
        <v>65490493</v>
      </c>
      <c r="K5" s="13">
        <v>66024298</v>
      </c>
      <c r="L5" s="13">
        <v>67132618</v>
      </c>
      <c r="M5" s="13">
        <v>67742492</v>
      </c>
      <c r="N5" s="13">
        <v>67156272</v>
      </c>
      <c r="O5" s="13">
        <v>67922118</v>
      </c>
      <c r="P5" s="13">
        <v>68571811</v>
      </c>
    </row>
    <row r="6" spans="1:16" ht="18" customHeight="1" x14ac:dyDescent="0.25">
      <c r="A6" s="14">
        <v>2</v>
      </c>
      <c r="B6" s="11" t="s">
        <v>6</v>
      </c>
      <c r="C6" s="12">
        <v>1124369.3999999999</v>
      </c>
      <c r="D6" s="13">
        <v>114301.06</v>
      </c>
      <c r="E6" s="13">
        <v>509946.8</v>
      </c>
      <c r="F6" s="13">
        <v>6974543</v>
      </c>
      <c r="G6" s="13">
        <v>220000</v>
      </c>
      <c r="H6" s="13">
        <v>120000</v>
      </c>
      <c r="I6" s="13">
        <v>220000</v>
      </c>
      <c r="J6" s="13">
        <v>220000</v>
      </c>
      <c r="K6" s="13">
        <v>220000</v>
      </c>
      <c r="L6" s="13">
        <v>120000</v>
      </c>
      <c r="M6" s="13">
        <v>120000</v>
      </c>
      <c r="N6" s="13">
        <v>120000</v>
      </c>
      <c r="O6" s="13">
        <v>120000</v>
      </c>
      <c r="P6" s="13">
        <v>120000</v>
      </c>
    </row>
    <row r="7" spans="1:16" ht="18" customHeight="1" x14ac:dyDescent="0.25">
      <c r="A7" s="14">
        <v>3</v>
      </c>
      <c r="B7" s="11" t="s">
        <v>7</v>
      </c>
      <c r="C7" s="15">
        <v>121670.39999999999</v>
      </c>
      <c r="D7" s="16">
        <v>38901.06</v>
      </c>
      <c r="E7" s="16">
        <v>182622.64</v>
      </c>
      <c r="F7" s="16">
        <v>2000000</v>
      </c>
      <c r="G7" s="16">
        <v>100000</v>
      </c>
      <c r="H7" s="16">
        <v>100000</v>
      </c>
      <c r="I7" s="16">
        <v>100000</v>
      </c>
      <c r="J7" s="16">
        <v>100000</v>
      </c>
      <c r="K7" s="16">
        <v>100000</v>
      </c>
      <c r="L7" s="16">
        <v>100000</v>
      </c>
      <c r="M7" s="16">
        <v>100000</v>
      </c>
      <c r="N7" s="16">
        <v>100000</v>
      </c>
      <c r="O7" s="16">
        <v>100000</v>
      </c>
      <c r="P7" s="16">
        <v>100000</v>
      </c>
    </row>
    <row r="8" spans="1:16" ht="22.5" customHeight="1" x14ac:dyDescent="0.2">
      <c r="A8" s="7" t="s">
        <v>8</v>
      </c>
      <c r="B8" s="17" t="s">
        <v>9</v>
      </c>
      <c r="C8" s="18">
        <f t="shared" ref="C8:P8" si="1">SUM(C9:C10)</f>
        <v>58914512.609999999</v>
      </c>
      <c r="D8" s="19">
        <f t="shared" si="1"/>
        <v>58669716.299999997</v>
      </c>
      <c r="E8" s="19">
        <f t="shared" si="1"/>
        <v>60448287.379999995</v>
      </c>
      <c r="F8" s="19">
        <f t="shared" si="1"/>
        <v>76483704.340000004</v>
      </c>
      <c r="G8" s="19">
        <f t="shared" si="1"/>
        <v>61623347</v>
      </c>
      <c r="H8" s="19">
        <f t="shared" si="1"/>
        <v>62974508</v>
      </c>
      <c r="I8" s="19">
        <f t="shared" si="1"/>
        <v>62989661</v>
      </c>
      <c r="J8" s="19">
        <f t="shared" si="1"/>
        <v>63590008</v>
      </c>
      <c r="K8" s="19">
        <f t="shared" si="1"/>
        <v>64249981</v>
      </c>
      <c r="L8" s="19">
        <f t="shared" si="1"/>
        <v>65489727</v>
      </c>
      <c r="M8" s="19">
        <f t="shared" si="1"/>
        <v>66214584</v>
      </c>
      <c r="N8" s="19">
        <f t="shared" si="1"/>
        <v>66772988</v>
      </c>
      <c r="O8" s="19">
        <f t="shared" si="1"/>
        <v>67638898</v>
      </c>
      <c r="P8" s="19">
        <f t="shared" si="1"/>
        <v>68470087</v>
      </c>
    </row>
    <row r="9" spans="1:16" ht="18" customHeight="1" x14ac:dyDescent="0.2">
      <c r="A9" s="14" t="s">
        <v>10</v>
      </c>
      <c r="B9" s="11" t="s">
        <v>11</v>
      </c>
      <c r="C9" s="20">
        <v>55291211.270000003</v>
      </c>
      <c r="D9" s="21">
        <v>53251577.579999998</v>
      </c>
      <c r="E9" s="22">
        <v>57450276.719999999</v>
      </c>
      <c r="F9" s="21">
        <v>64634991.780000001</v>
      </c>
      <c r="G9" s="21">
        <v>58362174</v>
      </c>
      <c r="H9" s="21">
        <v>59281924</v>
      </c>
      <c r="I9" s="21">
        <v>60169074</v>
      </c>
      <c r="J9" s="21">
        <v>61139480</v>
      </c>
      <c r="K9" s="21">
        <v>62149981</v>
      </c>
      <c r="L9" s="21">
        <v>64489727</v>
      </c>
      <c r="M9" s="21">
        <v>65214584</v>
      </c>
      <c r="N9" s="21">
        <v>65772988</v>
      </c>
      <c r="O9" s="21">
        <v>66638898</v>
      </c>
      <c r="P9" s="21">
        <v>67470087</v>
      </c>
    </row>
    <row r="10" spans="1:16" ht="18" customHeight="1" x14ac:dyDescent="0.2">
      <c r="A10" s="14" t="s">
        <v>12</v>
      </c>
      <c r="B10" s="11" t="s">
        <v>13</v>
      </c>
      <c r="C10" s="20">
        <v>3623301.34</v>
      </c>
      <c r="D10" s="21">
        <v>5418138.7199999997</v>
      </c>
      <c r="E10" s="22">
        <v>2998010.66</v>
      </c>
      <c r="F10" s="21">
        <v>11848712.560000001</v>
      </c>
      <c r="G10" s="21">
        <v>3261173</v>
      </c>
      <c r="H10" s="21">
        <v>3692584</v>
      </c>
      <c r="I10" s="21">
        <v>2820587</v>
      </c>
      <c r="J10" s="21">
        <v>2450528</v>
      </c>
      <c r="K10" s="21">
        <v>2100000</v>
      </c>
      <c r="L10" s="21">
        <v>1000000</v>
      </c>
      <c r="M10" s="21">
        <v>1000000</v>
      </c>
      <c r="N10" s="21">
        <v>1000000</v>
      </c>
      <c r="O10" s="21">
        <v>1000000</v>
      </c>
      <c r="P10" s="21">
        <v>1000000</v>
      </c>
    </row>
    <row r="11" spans="1:16" ht="18" customHeight="1" x14ac:dyDescent="0.2">
      <c r="A11" s="23" t="s">
        <v>14</v>
      </c>
      <c r="B11" s="24" t="s">
        <v>15</v>
      </c>
      <c r="C11" s="25">
        <f>+C5-C9</f>
        <v>3414989.6999999955</v>
      </c>
      <c r="D11" s="26">
        <f t="shared" ref="D11:P11" si="2">+D5-D9</f>
        <v>5445741.1400000006</v>
      </c>
      <c r="E11" s="26">
        <f t="shared" si="2"/>
        <v>2973494.3000000045</v>
      </c>
      <c r="F11" s="26">
        <f>+F5-F9</f>
        <v>202660.96000000089</v>
      </c>
      <c r="G11" s="26">
        <f t="shared" si="2"/>
        <v>5673013</v>
      </c>
      <c r="H11" s="26">
        <f t="shared" si="2"/>
        <v>6000156</v>
      </c>
      <c r="I11" s="26">
        <f t="shared" si="2"/>
        <v>5521072</v>
      </c>
      <c r="J11" s="26">
        <f t="shared" si="2"/>
        <v>4351013</v>
      </c>
      <c r="K11" s="26">
        <f t="shared" si="2"/>
        <v>3874317</v>
      </c>
      <c r="L11" s="26">
        <f t="shared" si="2"/>
        <v>2642891</v>
      </c>
      <c r="M11" s="26">
        <f t="shared" si="2"/>
        <v>2527908</v>
      </c>
      <c r="N11" s="26">
        <f t="shared" si="2"/>
        <v>1383284</v>
      </c>
      <c r="O11" s="26">
        <f t="shared" si="2"/>
        <v>1283220</v>
      </c>
      <c r="P11" s="26">
        <f t="shared" si="2"/>
        <v>1101724</v>
      </c>
    </row>
    <row r="12" spans="1:16" ht="18" customHeight="1" x14ac:dyDescent="0.2">
      <c r="A12" s="27" t="s">
        <v>16</v>
      </c>
      <c r="B12" s="28" t="s">
        <v>17</v>
      </c>
      <c r="C12" s="8">
        <f t="shared" ref="C12:P12" si="3">C$4-C$8</f>
        <v>916057.75999999791</v>
      </c>
      <c r="D12" s="9">
        <f t="shared" si="3"/>
        <v>141903.48000000417</v>
      </c>
      <c r="E12" s="9">
        <f t="shared" si="3"/>
        <v>485430.44000000507</v>
      </c>
      <c r="F12" s="9">
        <f t="shared" si="3"/>
        <v>-4671508.599999994</v>
      </c>
      <c r="G12" s="9">
        <f t="shared" si="3"/>
        <v>2631840</v>
      </c>
      <c r="H12" s="9">
        <f t="shared" si="3"/>
        <v>2427572</v>
      </c>
      <c r="I12" s="9">
        <f t="shared" si="3"/>
        <v>2920485</v>
      </c>
      <c r="J12" s="9">
        <f t="shared" si="3"/>
        <v>2120485</v>
      </c>
      <c r="K12" s="9">
        <f t="shared" si="3"/>
        <v>1994317</v>
      </c>
      <c r="L12" s="9">
        <f t="shared" si="3"/>
        <v>1762891</v>
      </c>
      <c r="M12" s="9">
        <f t="shared" si="3"/>
        <v>1647908</v>
      </c>
      <c r="N12" s="9">
        <f t="shared" si="3"/>
        <v>503284</v>
      </c>
      <c r="O12" s="9">
        <f t="shared" si="3"/>
        <v>403220</v>
      </c>
      <c r="P12" s="9">
        <f t="shared" si="3"/>
        <v>221724</v>
      </c>
    </row>
    <row r="13" spans="1:16" ht="18" customHeight="1" x14ac:dyDescent="0.2">
      <c r="A13" s="27" t="s">
        <v>18</v>
      </c>
      <c r="B13" s="28" t="s">
        <v>19</v>
      </c>
      <c r="C13" s="8">
        <f t="shared" ref="C13:P13" si="4">SUM(C14:C18)</f>
        <v>845988</v>
      </c>
      <c r="D13" s="9">
        <f t="shared" si="4"/>
        <v>1392789.19</v>
      </c>
      <c r="E13" s="9">
        <f t="shared" si="4"/>
        <v>2011273.97</v>
      </c>
      <c r="F13" s="9">
        <f t="shared" si="4"/>
        <v>4000000</v>
      </c>
      <c r="G13" s="9">
        <f t="shared" si="4"/>
        <v>0</v>
      </c>
      <c r="H13" s="9">
        <f t="shared" si="4"/>
        <v>0</v>
      </c>
      <c r="I13" s="9">
        <f t="shared" si="4"/>
        <v>0</v>
      </c>
      <c r="J13" s="9">
        <f t="shared" si="4"/>
        <v>0</v>
      </c>
      <c r="K13" s="9">
        <f t="shared" si="4"/>
        <v>0</v>
      </c>
      <c r="L13" s="9">
        <f t="shared" si="4"/>
        <v>0</v>
      </c>
      <c r="M13" s="9">
        <f t="shared" si="4"/>
        <v>0</v>
      </c>
      <c r="N13" s="9">
        <f t="shared" si="4"/>
        <v>0</v>
      </c>
      <c r="O13" s="9">
        <f t="shared" si="4"/>
        <v>0</v>
      </c>
      <c r="P13" s="9">
        <f t="shared" si="4"/>
        <v>0</v>
      </c>
    </row>
    <row r="14" spans="1:16" ht="18" customHeight="1" x14ac:dyDescent="0.2">
      <c r="A14" s="14">
        <v>1</v>
      </c>
      <c r="B14" s="11" t="s">
        <v>20</v>
      </c>
      <c r="C14" s="20">
        <v>680000</v>
      </c>
      <c r="D14" s="21">
        <v>1000000</v>
      </c>
      <c r="E14" s="22">
        <v>1815212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18" customHeight="1" x14ac:dyDescent="0.2">
      <c r="A15" s="14">
        <v>2</v>
      </c>
      <c r="B15" s="11" t="s">
        <v>21</v>
      </c>
      <c r="C15" s="20"/>
      <c r="D15" s="21"/>
      <c r="E15" s="22"/>
      <c r="F15" s="21">
        <v>4000000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ht="18" customHeight="1" x14ac:dyDescent="0.2">
      <c r="A16" s="14">
        <v>3</v>
      </c>
      <c r="B16" s="11" t="s">
        <v>22</v>
      </c>
      <c r="C16" s="20"/>
      <c r="D16" s="21"/>
      <c r="E16" s="22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ht="18" customHeight="1" x14ac:dyDescent="0.2">
      <c r="A17" s="14">
        <v>4</v>
      </c>
      <c r="B17" s="11" t="s">
        <v>23</v>
      </c>
      <c r="C17" s="20">
        <v>165988</v>
      </c>
      <c r="D17" s="21">
        <v>392789.19</v>
      </c>
      <c r="E17" s="22">
        <v>196061.97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17.25" customHeight="1" x14ac:dyDescent="0.2">
      <c r="A18" s="14">
        <v>5</v>
      </c>
      <c r="B18" s="11" t="s">
        <v>24</v>
      </c>
      <c r="C18" s="20"/>
      <c r="D18" s="21"/>
      <c r="E18" s="22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ht="45" customHeight="1" x14ac:dyDescent="0.2">
      <c r="A19" s="29" t="s">
        <v>25</v>
      </c>
      <c r="B19" s="17" t="s">
        <v>26</v>
      </c>
      <c r="C19" s="18">
        <f t="shared" ref="C19:P19" si="5">+C$20+C$25+C$30</f>
        <v>1833978.16</v>
      </c>
      <c r="D19" s="19">
        <f t="shared" si="5"/>
        <v>1692250.16</v>
      </c>
      <c r="E19" s="19">
        <f t="shared" si="5"/>
        <v>2560085.8119999999</v>
      </c>
      <c r="F19" s="19">
        <f t="shared" si="5"/>
        <v>2814874</v>
      </c>
      <c r="G19" s="19">
        <f t="shared" si="5"/>
        <v>2735771</v>
      </c>
      <c r="H19" s="19">
        <f t="shared" si="5"/>
        <v>2467595</v>
      </c>
      <c r="I19" s="19">
        <f t="shared" si="5"/>
        <v>2901616.96</v>
      </c>
      <c r="J19" s="19">
        <f t="shared" si="5"/>
        <v>2025927.72</v>
      </c>
      <c r="K19" s="19">
        <f t="shared" si="5"/>
        <v>1828199.4040000001</v>
      </c>
      <c r="L19" s="19">
        <f t="shared" si="5"/>
        <v>1668916.96068</v>
      </c>
      <c r="M19" s="19">
        <f t="shared" si="5"/>
        <v>1499474.4752284</v>
      </c>
      <c r="N19" s="19">
        <f t="shared" si="5"/>
        <v>307774.28513704002</v>
      </c>
      <c r="O19" s="19">
        <f t="shared" si="5"/>
        <v>196438.1425281128</v>
      </c>
      <c r="P19" s="19">
        <f t="shared" si="5"/>
        <v>0</v>
      </c>
    </row>
    <row r="20" spans="1:16" ht="30.75" customHeight="1" x14ac:dyDescent="0.2">
      <c r="A20" s="10" t="s">
        <v>10</v>
      </c>
      <c r="B20" s="30" t="s">
        <v>27</v>
      </c>
      <c r="C20" s="31">
        <f t="shared" ref="C20:K20" si="6">SUM(C21:C24)</f>
        <v>1833978.16</v>
      </c>
      <c r="D20" s="32">
        <f t="shared" si="6"/>
        <v>1692250.16</v>
      </c>
      <c r="E20" s="32">
        <f t="shared" si="6"/>
        <v>2560085.8119999999</v>
      </c>
      <c r="F20" s="32">
        <f t="shared" si="6"/>
        <v>2801674</v>
      </c>
      <c r="G20" s="32">
        <f t="shared" si="6"/>
        <v>2595771</v>
      </c>
      <c r="H20" s="32">
        <f t="shared" si="6"/>
        <v>2327595</v>
      </c>
      <c r="I20" s="32">
        <f t="shared" si="6"/>
        <v>1961616.96</v>
      </c>
      <c r="J20" s="32">
        <f t="shared" si="6"/>
        <v>1112327.72</v>
      </c>
      <c r="K20" s="32">
        <f t="shared" si="6"/>
        <v>941799.40399999998</v>
      </c>
      <c r="L20" s="32">
        <f>SUM(L21:L24)</f>
        <v>810516.96068000002</v>
      </c>
      <c r="M20" s="32">
        <f>SUM(M21:M24)</f>
        <v>669874.47522839997</v>
      </c>
      <c r="N20" s="32">
        <f>SUM(N21:N24)</f>
        <v>307774.28513704002</v>
      </c>
      <c r="O20" s="32">
        <f>SUM(O21:O24)</f>
        <v>196438.1425281128</v>
      </c>
      <c r="P20" s="32">
        <f>SUM(P21:P24)</f>
        <v>0</v>
      </c>
    </row>
    <row r="21" spans="1:16" ht="18" customHeight="1" x14ac:dyDescent="0.2">
      <c r="A21" s="14">
        <v>1</v>
      </c>
      <c r="B21" s="11" t="s">
        <v>28</v>
      </c>
      <c r="C21" s="20">
        <v>1415983</v>
      </c>
      <c r="D21" s="21">
        <v>1338569</v>
      </c>
      <c r="E21" s="22">
        <v>1512509</v>
      </c>
      <c r="F21" s="21">
        <v>1601599</v>
      </c>
      <c r="G21" s="21">
        <v>1475711</v>
      </c>
      <c r="H21" s="21">
        <v>1271547</v>
      </c>
      <c r="I21" s="21">
        <v>964460</v>
      </c>
      <c r="J21" s="21">
        <v>964460</v>
      </c>
      <c r="K21" s="21">
        <v>838292</v>
      </c>
      <c r="L21" s="21">
        <v>741167</v>
      </c>
      <c r="M21" s="21">
        <v>626184</v>
      </c>
      <c r="N21" s="21">
        <v>281560</v>
      </c>
      <c r="O21" s="21">
        <v>181496</v>
      </c>
      <c r="P21" s="21"/>
    </row>
    <row r="22" spans="1:16" ht="18" customHeight="1" x14ac:dyDescent="0.2">
      <c r="A22" s="14"/>
      <c r="B22" s="11" t="s">
        <v>29</v>
      </c>
      <c r="C22" s="20"/>
      <c r="D22" s="21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ht="18" customHeight="1" x14ac:dyDescent="0.25">
      <c r="A23" s="14">
        <v>2</v>
      </c>
      <c r="B23" s="11" t="s">
        <v>30</v>
      </c>
      <c r="C23" s="20"/>
      <c r="D23" s="21"/>
      <c r="E23" s="22">
        <v>800000</v>
      </c>
      <c r="F23" s="33">
        <v>800000</v>
      </c>
      <c r="G23" s="33">
        <v>800000</v>
      </c>
      <c r="H23" s="33">
        <v>800000</v>
      </c>
      <c r="I23" s="33">
        <v>800000</v>
      </c>
      <c r="J23" s="33"/>
      <c r="K23" s="34"/>
      <c r="L23" s="34"/>
      <c r="M23" s="34"/>
      <c r="N23" s="34"/>
      <c r="O23" s="34"/>
      <c r="P23" s="34"/>
    </row>
    <row r="24" spans="1:16" ht="18" customHeight="1" x14ac:dyDescent="0.2">
      <c r="A24" s="14">
        <v>3</v>
      </c>
      <c r="B24" s="11" t="s">
        <v>31</v>
      </c>
      <c r="C24" s="20">
        <v>417995.16</v>
      </c>
      <c r="D24" s="21">
        <v>353681.16</v>
      </c>
      <c r="E24" s="22">
        <f>D24*70%</f>
        <v>247576.81199999998</v>
      </c>
      <c r="F24" s="22">
        <v>400075</v>
      </c>
      <c r="G24" s="22">
        <f>F24*80%</f>
        <v>320060</v>
      </c>
      <c r="H24" s="22">
        <f>G24*80%</f>
        <v>256048</v>
      </c>
      <c r="I24" s="22">
        <f>H24*77%</f>
        <v>197156.96</v>
      </c>
      <c r="J24" s="22">
        <f>I24*75%</f>
        <v>147867.72</v>
      </c>
      <c r="K24" s="22">
        <f>J24*70%</f>
        <v>103507.40399999999</v>
      </c>
      <c r="L24" s="22">
        <f>K24*67%</f>
        <v>69349.960680000004</v>
      </c>
      <c r="M24" s="22">
        <f>L24*63%</f>
        <v>43690.475228400006</v>
      </c>
      <c r="N24" s="22">
        <f>M24*60%</f>
        <v>26214.285137040002</v>
      </c>
      <c r="O24" s="22">
        <f>N24*57%</f>
        <v>14942.142528112799</v>
      </c>
      <c r="P24" s="22">
        <v>0</v>
      </c>
    </row>
    <row r="25" spans="1:16" ht="33.75" customHeight="1" x14ac:dyDescent="0.2">
      <c r="A25" s="10" t="s">
        <v>12</v>
      </c>
      <c r="B25" s="30" t="s">
        <v>32</v>
      </c>
      <c r="C25" s="25">
        <f t="shared" ref="C25:K25" si="7">SUM(C26:C29)</f>
        <v>0</v>
      </c>
      <c r="D25" s="35">
        <f t="shared" si="7"/>
        <v>0</v>
      </c>
      <c r="E25" s="35">
        <f t="shared" si="7"/>
        <v>0</v>
      </c>
      <c r="F25" s="35">
        <f t="shared" si="7"/>
        <v>13200</v>
      </c>
      <c r="G25" s="35">
        <f t="shared" si="7"/>
        <v>140000</v>
      </c>
      <c r="H25" s="35">
        <f t="shared" si="7"/>
        <v>140000</v>
      </c>
      <c r="I25" s="35">
        <f t="shared" si="7"/>
        <v>940000</v>
      </c>
      <c r="J25" s="35">
        <f t="shared" si="7"/>
        <v>913600</v>
      </c>
      <c r="K25" s="35">
        <f t="shared" si="7"/>
        <v>886400</v>
      </c>
      <c r="L25" s="35">
        <f>SUM(L26:L29)</f>
        <v>858400</v>
      </c>
      <c r="M25" s="35">
        <f>SUM(M26:M29)</f>
        <v>829600</v>
      </c>
      <c r="N25" s="35">
        <f>SUM(N26:N29)</f>
        <v>0</v>
      </c>
      <c r="O25" s="35">
        <f>SUM(O26:O29)</f>
        <v>0</v>
      </c>
      <c r="P25" s="35">
        <f>SUM(P26:P29)</f>
        <v>0</v>
      </c>
    </row>
    <row r="26" spans="1:16" ht="18" customHeight="1" x14ac:dyDescent="0.2">
      <c r="A26" s="14">
        <v>1</v>
      </c>
      <c r="B26" s="11" t="s">
        <v>33</v>
      </c>
      <c r="C26" s="20"/>
      <c r="D26" s="21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18" customHeight="1" x14ac:dyDescent="0.25">
      <c r="A27" s="14">
        <v>2</v>
      </c>
      <c r="B27" s="11" t="s">
        <v>34</v>
      </c>
      <c r="C27" s="20"/>
      <c r="D27" s="21"/>
      <c r="E27" s="22"/>
      <c r="F27" s="21"/>
      <c r="G27" s="21"/>
      <c r="H27" s="21"/>
      <c r="I27" s="22">
        <v>800000</v>
      </c>
      <c r="J27" s="33">
        <v>800000</v>
      </c>
      <c r="K27" s="33">
        <v>800000</v>
      </c>
      <c r="L27" s="33">
        <v>800000</v>
      </c>
      <c r="M27" s="33">
        <v>800000</v>
      </c>
      <c r="N27" s="21"/>
      <c r="O27" s="21"/>
      <c r="P27" s="21"/>
    </row>
    <row r="28" spans="1:16" ht="18" customHeight="1" x14ac:dyDescent="0.2">
      <c r="A28" s="14">
        <v>3</v>
      </c>
      <c r="B28" s="11" t="s">
        <v>35</v>
      </c>
      <c r="C28" s="20"/>
      <c r="D28" s="21"/>
      <c r="E28" s="22"/>
      <c r="F28" s="22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8" customHeight="1" x14ac:dyDescent="0.2">
      <c r="A29" s="14">
        <v>4</v>
      </c>
      <c r="B29" s="11" t="s">
        <v>36</v>
      </c>
      <c r="C29" s="20"/>
      <c r="D29" s="21">
        <v>0</v>
      </c>
      <c r="E29" s="21"/>
      <c r="F29" s="22">
        <v>13200</v>
      </c>
      <c r="G29" s="21">
        <v>140000</v>
      </c>
      <c r="H29" s="21">
        <v>140000</v>
      </c>
      <c r="I29" s="21">
        <v>140000</v>
      </c>
      <c r="J29" s="21">
        <v>113600</v>
      </c>
      <c r="K29" s="21">
        <v>86400</v>
      </c>
      <c r="L29" s="21">
        <v>58400</v>
      </c>
      <c r="M29" s="21">
        <v>29600</v>
      </c>
      <c r="N29" s="21"/>
      <c r="O29" s="21"/>
      <c r="P29" s="21"/>
    </row>
    <row r="30" spans="1:16" ht="30" customHeight="1" x14ac:dyDescent="0.2">
      <c r="A30" s="36" t="s">
        <v>37</v>
      </c>
      <c r="B30" s="30" t="s">
        <v>32</v>
      </c>
      <c r="C30" s="25">
        <f t="shared" ref="C30:K30" si="8">SUM(C31:C32)</f>
        <v>0</v>
      </c>
      <c r="D30" s="35">
        <f t="shared" si="8"/>
        <v>0</v>
      </c>
      <c r="E30" s="35">
        <f t="shared" si="8"/>
        <v>0</v>
      </c>
      <c r="F30" s="35">
        <f t="shared" si="8"/>
        <v>0</v>
      </c>
      <c r="G30" s="35">
        <f t="shared" si="8"/>
        <v>0</v>
      </c>
      <c r="H30" s="35">
        <f t="shared" si="8"/>
        <v>0</v>
      </c>
      <c r="I30" s="35">
        <f t="shared" si="8"/>
        <v>0</v>
      </c>
      <c r="J30" s="35">
        <f t="shared" si="8"/>
        <v>0</v>
      </c>
      <c r="K30" s="35">
        <f t="shared" si="8"/>
        <v>0</v>
      </c>
      <c r="L30" s="35">
        <f>SUM(L31:L32)</f>
        <v>0</v>
      </c>
      <c r="M30" s="35">
        <f>SUM(M31:M32)</f>
        <v>0</v>
      </c>
      <c r="N30" s="35">
        <f>SUM(N31:N32)</f>
        <v>0</v>
      </c>
      <c r="O30" s="35">
        <f>SUM(O31:O32)</f>
        <v>0</v>
      </c>
      <c r="P30" s="35">
        <f>SUM(P31:P32)</f>
        <v>0</v>
      </c>
    </row>
    <row r="31" spans="1:16" ht="18" customHeight="1" x14ac:dyDescent="0.2">
      <c r="A31" s="36">
        <v>1</v>
      </c>
      <c r="B31" s="11" t="s">
        <v>38</v>
      </c>
      <c r="C31" s="20"/>
      <c r="D31" s="21"/>
      <c r="E31" s="2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18" customHeight="1" x14ac:dyDescent="0.2">
      <c r="A32" s="36">
        <v>2</v>
      </c>
      <c r="B32" s="11" t="s">
        <v>39</v>
      </c>
      <c r="C32" s="20"/>
      <c r="D32" s="22"/>
      <c r="E32" s="21"/>
      <c r="F32" s="21"/>
      <c r="G32" s="37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9" customHeight="1" thickBot="1" x14ac:dyDescent="0.25">
      <c r="A33" s="36"/>
      <c r="B33" s="38"/>
      <c r="C33" s="39"/>
      <c r="D33" s="40"/>
      <c r="E33" s="41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24.75" customHeight="1" thickTop="1" thickBot="1" x14ac:dyDescent="0.25">
      <c r="A34" s="42" t="s">
        <v>40</v>
      </c>
      <c r="B34" s="43" t="s">
        <v>41</v>
      </c>
      <c r="C34" s="44">
        <f t="shared" ref="C34:K34" si="9">+C19/C4</f>
        <v>3.0652861048431287E-2</v>
      </c>
      <c r="D34" s="45">
        <f t="shared" si="9"/>
        <v>2.8774078427533489E-2</v>
      </c>
      <c r="E34" s="45">
        <f t="shared" si="9"/>
        <v>4.2014272287841832E-2</v>
      </c>
      <c r="F34" s="45">
        <f t="shared" si="9"/>
        <v>3.9197715248694046E-2</v>
      </c>
      <c r="G34" s="45">
        <f t="shared" si="9"/>
        <v>4.257665610715599E-2</v>
      </c>
      <c r="H34" s="45">
        <f t="shared" si="9"/>
        <v>3.7729610434408201E-2</v>
      </c>
      <c r="I34" s="45">
        <f t="shared" si="9"/>
        <v>4.4023828440616711E-2</v>
      </c>
      <c r="J34" s="45">
        <f t="shared" si="9"/>
        <v>3.0831114294029113E-2</v>
      </c>
      <c r="K34" s="45">
        <f t="shared" si="9"/>
        <v>2.7597837990524107E-2</v>
      </c>
      <c r="L34" s="45">
        <f>+L19/L4</f>
        <v>2.4815643023443339E-2</v>
      </c>
      <c r="M34" s="45">
        <f>+M19/M4</f>
        <v>2.2095776783858746E-2</v>
      </c>
      <c r="N34" s="45">
        <f>+N19/N4</f>
        <v>4.5747821035184589E-3</v>
      </c>
      <c r="O34" s="45">
        <f>+O19/O4</f>
        <v>2.8870080518086285E-3</v>
      </c>
      <c r="P34" s="45">
        <f>+P19/P4</f>
        <v>0</v>
      </c>
    </row>
    <row r="35" spans="1:16" ht="18" customHeight="1" thickTop="1" x14ac:dyDescent="0.2">
      <c r="A35" s="36" t="s">
        <v>42</v>
      </c>
      <c r="B35" s="38" t="s">
        <v>43</v>
      </c>
      <c r="C35" s="46">
        <f t="shared" ref="C35:K35" si="10">+(C5+C7-C9)/C4</f>
        <v>5.9111254967633267E-2</v>
      </c>
      <c r="D35" s="47">
        <f t="shared" si="10"/>
        <v>9.3257798722713614E-2</v>
      </c>
      <c r="E35" s="47">
        <f t="shared" si="10"/>
        <v>5.1795903038827661E-2</v>
      </c>
      <c r="F35" s="47">
        <f>+(F5+F7-F9)/F4</f>
        <v>3.0672519302638448E-2</v>
      </c>
      <c r="G35" s="47">
        <f t="shared" si="10"/>
        <v>8.9845089082068966E-2</v>
      </c>
      <c r="H35" s="47">
        <f t="shared" si="10"/>
        <v>9.327159013902922E-2</v>
      </c>
      <c r="I35" s="47">
        <f t="shared" si="10"/>
        <v>8.5283865097188521E-2</v>
      </c>
      <c r="J35" s="47">
        <f t="shared" si="10"/>
        <v>6.7736715961026192E-2</v>
      </c>
      <c r="K35" s="47">
        <f t="shared" si="10"/>
        <v>5.9994854198620988E-2</v>
      </c>
      <c r="L35" s="47">
        <f>+(L5+L7-L9)/L4</f>
        <v>4.0784895541166891E-2</v>
      </c>
      <c r="M35" s="47">
        <f>+(M5+M7-M9)/M4</f>
        <v>3.8724012669620209E-2</v>
      </c>
      <c r="N35" s="47">
        <f>+(N5+N7-N9)/N4</f>
        <v>2.2047654483589696E-2</v>
      </c>
      <c r="O35" s="47">
        <f>+(O5+O7-O9)/O4</f>
        <v>2.0328879239179472E-2</v>
      </c>
      <c r="P35" s="47">
        <f>+(P5+P7-P9)/P4</f>
        <v>1.7494428848294594E-2</v>
      </c>
    </row>
    <row r="36" spans="1:16" ht="21" customHeight="1" x14ac:dyDescent="0.2">
      <c r="A36" s="48" t="s">
        <v>44</v>
      </c>
      <c r="B36" s="49" t="s">
        <v>45</v>
      </c>
      <c r="C36" s="50">
        <v>0</v>
      </c>
      <c r="D36" s="51">
        <v>0</v>
      </c>
      <c r="E36" s="51">
        <v>0</v>
      </c>
      <c r="F36" s="51">
        <f t="shared" ref="F36:K36" si="11">0.3333*(E35+D35+C35)</f>
        <v>6.8048180077833878E-2</v>
      </c>
      <c r="G36" s="51">
        <f t="shared" si="11"/>
        <v>5.8569549480691104E-2</v>
      </c>
      <c r="H36" s="51">
        <f t="shared" si="11"/>
        <v>5.7432093357464235E-2</v>
      </c>
      <c r="I36" s="51">
        <f>0.3333*(H35+G35+F35)</f>
        <v>7.1255939867961429E-2</v>
      </c>
      <c r="J36" s="51">
        <f t="shared" si="11"/>
        <v>8.9457901421284958E-2</v>
      </c>
      <c r="K36" s="51">
        <f t="shared" si="11"/>
        <v>8.2089180660041394E-2</v>
      </c>
      <c r="L36" s="51">
        <f>0.3333*(K35+J35+I35)</f>
        <v>7.0998044571103328E-2</v>
      </c>
      <c r="M36" s="51">
        <f>0.3333*(L35+K35+J35)</f>
        <v>5.616653801808133E-2</v>
      </c>
      <c r="N36" s="51">
        <f>0.3333*(M35+L35+K35)</f>
        <v>4.6496604011055716E-2</v>
      </c>
      <c r="O36" s="51">
        <f>0.3333*(N35+M35+L35)</f>
        <v>3.3848802346035788E-2</v>
      </c>
      <c r="P36" s="51">
        <f>0.3333*(O35+N35+M35)</f>
        <v>2.7030812112583378E-2</v>
      </c>
    </row>
    <row r="37" spans="1:16" ht="34.5" customHeight="1" x14ac:dyDescent="0.2">
      <c r="A37" s="52" t="s">
        <v>46</v>
      </c>
      <c r="B37" s="53" t="s">
        <v>47</v>
      </c>
      <c r="C37" s="50">
        <f t="shared" ref="C37:P37" si="12">+C48/C4</f>
        <v>0.45784276467027102</v>
      </c>
      <c r="D37" s="54">
        <f t="shared" si="12"/>
        <v>0.45558161975861156</v>
      </c>
      <c r="E37" s="54">
        <f t="shared" si="12"/>
        <v>0.41001634060476894</v>
      </c>
      <c r="F37" s="54">
        <f t="shared" si="12"/>
        <v>0.35188793128524937</v>
      </c>
      <c r="G37" s="54">
        <f t="shared" si="12"/>
        <v>0.3374320270828875</v>
      </c>
      <c r="H37" s="54">
        <f t="shared" si="12"/>
        <v>0.28182337625959297</v>
      </c>
      <c r="I37" s="54">
        <f t="shared" si="12"/>
        <v>0.22286400336603715</v>
      </c>
      <c r="J37" s="54">
        <f t="shared" si="12"/>
        <v>0.17875627565296154</v>
      </c>
      <c r="K37" s="54">
        <f t="shared" si="12"/>
        <v>0.13479643183780135</v>
      </c>
      <c r="L37" s="54">
        <f t="shared" si="12"/>
        <v>9.2337699032028764E-2</v>
      </c>
      <c r="M37" s="54">
        <f t="shared" si="12"/>
        <v>5.3127904586822421E-2</v>
      </c>
      <c r="N37" s="54">
        <f t="shared" si="12"/>
        <v>3.1890233156795608E-2</v>
      </c>
      <c r="O37" s="54">
        <f t="shared" si="12"/>
        <v>1.1545554769473814E-2</v>
      </c>
      <c r="P37" s="54">
        <f t="shared" si="12"/>
        <v>0</v>
      </c>
    </row>
    <row r="38" spans="1:16" ht="18.75" customHeight="1" x14ac:dyDescent="0.2">
      <c r="A38" s="52" t="s">
        <v>48</v>
      </c>
      <c r="B38" s="55" t="s">
        <v>49</v>
      </c>
      <c r="C38" s="50">
        <f t="shared" ref="C38:P38" si="13">+C34-C36</f>
        <v>3.0652861048431287E-2</v>
      </c>
      <c r="D38" s="54">
        <f t="shared" si="13"/>
        <v>2.8774078427533489E-2</v>
      </c>
      <c r="E38" s="54">
        <f t="shared" si="13"/>
        <v>4.2014272287841832E-2</v>
      </c>
      <c r="F38" s="54">
        <f t="shared" si="13"/>
        <v>-2.8850464829139832E-2</v>
      </c>
      <c r="G38" s="54">
        <f t="shared" si="13"/>
        <v>-1.5992893373535114E-2</v>
      </c>
      <c r="H38" s="54">
        <f t="shared" si="13"/>
        <v>-1.9702482923056035E-2</v>
      </c>
      <c r="I38" s="54">
        <f t="shared" si="13"/>
        <v>-2.7232111427344718E-2</v>
      </c>
      <c r="J38" s="54">
        <f t="shared" si="13"/>
        <v>-5.8626787127255844E-2</v>
      </c>
      <c r="K38" s="54">
        <f t="shared" si="13"/>
        <v>-5.4491342669517287E-2</v>
      </c>
      <c r="L38" s="54">
        <f t="shared" si="13"/>
        <v>-4.6182401547659985E-2</v>
      </c>
      <c r="M38" s="54">
        <f t="shared" si="13"/>
        <v>-3.4070761234222584E-2</v>
      </c>
      <c r="N38" s="54">
        <f t="shared" si="13"/>
        <v>-4.1921821907537259E-2</v>
      </c>
      <c r="O38" s="54">
        <f t="shared" si="13"/>
        <v>-3.0961794294227157E-2</v>
      </c>
      <c r="P38" s="54">
        <f t="shared" si="13"/>
        <v>-2.7030812112583378E-2</v>
      </c>
    </row>
    <row r="39" spans="1:16" ht="18.75" customHeight="1" x14ac:dyDescent="0.2">
      <c r="A39" s="27" t="s">
        <v>50</v>
      </c>
      <c r="B39" s="56" t="s">
        <v>51</v>
      </c>
      <c r="C39" s="57" t="s">
        <v>52</v>
      </c>
      <c r="D39" s="58" t="s">
        <v>52</v>
      </c>
      <c r="E39" s="58" t="s">
        <v>52</v>
      </c>
      <c r="F39" s="58" t="s">
        <v>52</v>
      </c>
      <c r="G39" s="58" t="s">
        <v>52</v>
      </c>
      <c r="H39" s="58" t="s">
        <v>52</v>
      </c>
      <c r="I39" s="58" t="s">
        <v>52</v>
      </c>
      <c r="J39" s="58" t="s">
        <v>52</v>
      </c>
      <c r="K39" s="58" t="s">
        <v>52</v>
      </c>
      <c r="L39" s="58" t="s">
        <v>52</v>
      </c>
      <c r="M39" s="58" t="s">
        <v>52</v>
      </c>
      <c r="N39" s="58" t="s">
        <v>52</v>
      </c>
      <c r="O39" s="58" t="s">
        <v>52</v>
      </c>
      <c r="P39" s="58" t="s">
        <v>52</v>
      </c>
    </row>
    <row r="40" spans="1:16" ht="10.5" customHeight="1" x14ac:dyDescent="0.2">
      <c r="A40" s="59"/>
      <c r="C40" s="60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</row>
    <row r="41" spans="1:16" ht="21.75" customHeight="1" x14ac:dyDescent="0.2">
      <c r="A41" s="3" t="s">
        <v>1</v>
      </c>
      <c r="B41" s="3" t="s">
        <v>2</v>
      </c>
      <c r="C41" s="4">
        <v>2015</v>
      </c>
      <c r="D41" s="5">
        <v>2016</v>
      </c>
      <c r="E41" s="5">
        <v>2017</v>
      </c>
      <c r="F41" s="5">
        <v>2018</v>
      </c>
      <c r="G41" s="5">
        <v>2019</v>
      </c>
      <c r="H41" s="5">
        <v>2020</v>
      </c>
      <c r="I41" s="5">
        <v>2021</v>
      </c>
      <c r="J41" s="5">
        <v>2022</v>
      </c>
      <c r="K41" s="5">
        <v>2023</v>
      </c>
      <c r="L41" s="5">
        <v>2024</v>
      </c>
      <c r="M41" s="5">
        <v>2025</v>
      </c>
      <c r="N41" s="5">
        <v>2026</v>
      </c>
      <c r="O41" s="5">
        <v>2027</v>
      </c>
      <c r="P41" s="5">
        <v>2028</v>
      </c>
    </row>
    <row r="42" spans="1:16" ht="15.75" x14ac:dyDescent="0.2">
      <c r="A42" s="62"/>
      <c r="B42" s="62" t="s">
        <v>53</v>
      </c>
      <c r="C42" s="20">
        <v>4000000</v>
      </c>
      <c r="D42" s="63">
        <v>4000000</v>
      </c>
      <c r="E42" s="63">
        <v>3200000</v>
      </c>
      <c r="F42" s="63">
        <v>6400000</v>
      </c>
      <c r="G42" s="63">
        <v>5600000</v>
      </c>
      <c r="H42" s="63">
        <v>4800000</v>
      </c>
      <c r="I42" s="64">
        <v>3200000</v>
      </c>
      <c r="J42" s="63">
        <v>2400000</v>
      </c>
      <c r="K42" s="63">
        <v>1600000</v>
      </c>
      <c r="L42" s="63">
        <v>800000</v>
      </c>
      <c r="M42" s="63"/>
      <c r="N42" s="63"/>
      <c r="O42" s="63"/>
      <c r="P42" s="63"/>
    </row>
    <row r="43" spans="1:16" ht="15.75" x14ac:dyDescent="0.2">
      <c r="A43" s="62"/>
      <c r="B43" s="62" t="s">
        <v>54</v>
      </c>
      <c r="C43" s="20">
        <v>8313638</v>
      </c>
      <c r="D43" s="63">
        <v>8643773</v>
      </c>
      <c r="E43" s="63">
        <f>D43-E21+1815212</f>
        <v>8946476</v>
      </c>
      <c r="F43" s="63">
        <f>E43-F21</f>
        <v>7344877</v>
      </c>
      <c r="G43" s="63">
        <f t="shared" ref="G43:P43" si="14">F43-G21</f>
        <v>5869166</v>
      </c>
      <c r="H43" s="63">
        <f t="shared" si="14"/>
        <v>4597619</v>
      </c>
      <c r="I43" s="63">
        <f t="shared" si="14"/>
        <v>3633159</v>
      </c>
      <c r="J43" s="63">
        <f t="shared" si="14"/>
        <v>2668699</v>
      </c>
      <c r="K43" s="63">
        <f t="shared" si="14"/>
        <v>1830407</v>
      </c>
      <c r="L43" s="63">
        <f t="shared" si="14"/>
        <v>1089240</v>
      </c>
      <c r="M43" s="63">
        <f t="shared" si="14"/>
        <v>463056</v>
      </c>
      <c r="N43" s="63">
        <f t="shared" si="14"/>
        <v>181496</v>
      </c>
      <c r="O43" s="63"/>
      <c r="P43" s="63"/>
    </row>
    <row r="44" spans="1:16" ht="15.75" x14ac:dyDescent="0.2">
      <c r="A44" s="62"/>
      <c r="B44" s="62" t="s">
        <v>55</v>
      </c>
      <c r="C44" s="20">
        <v>50556.39</v>
      </c>
      <c r="D44" s="63">
        <v>0</v>
      </c>
      <c r="E44" s="63"/>
      <c r="F44" s="63">
        <v>0</v>
      </c>
      <c r="G44" s="65"/>
      <c r="H44" s="66"/>
      <c r="I44" s="67"/>
      <c r="J44" s="64"/>
      <c r="K44" s="64"/>
      <c r="L44" s="63"/>
      <c r="M44" s="63"/>
      <c r="N44" s="63"/>
      <c r="O44" s="63"/>
      <c r="P44" s="63"/>
    </row>
    <row r="45" spans="1:16" ht="15.75" x14ac:dyDescent="0.2">
      <c r="A45" s="62"/>
      <c r="B45" s="62" t="s">
        <v>56</v>
      </c>
      <c r="C45" s="20"/>
      <c r="D45" s="63">
        <v>402000</v>
      </c>
      <c r="E45" s="63">
        <v>268000</v>
      </c>
      <c r="F45" s="68">
        <v>134000</v>
      </c>
      <c r="G45" s="69"/>
      <c r="H45" s="69"/>
      <c r="I45" s="69"/>
      <c r="J45" s="69"/>
      <c r="K45" s="69"/>
      <c r="L45" s="70"/>
      <c r="M45" s="63"/>
      <c r="N45" s="63"/>
      <c r="O45" s="63"/>
      <c r="P45" s="63"/>
    </row>
    <row r="46" spans="1:16" ht="15.75" x14ac:dyDescent="0.2">
      <c r="A46" s="71"/>
      <c r="B46" s="62" t="s">
        <v>57</v>
      </c>
      <c r="C46" s="20">
        <v>15028799.359999999</v>
      </c>
      <c r="D46" s="72">
        <v>13747720</v>
      </c>
      <c r="E46" s="72">
        <f t="shared" ref="E46:O46" si="15">D46-1178376</f>
        <v>12569344</v>
      </c>
      <c r="F46" s="72">
        <f t="shared" si="15"/>
        <v>11390968</v>
      </c>
      <c r="G46" s="73">
        <f t="shared" si="15"/>
        <v>10212592</v>
      </c>
      <c r="H46" s="73">
        <f t="shared" si="15"/>
        <v>9034216</v>
      </c>
      <c r="I46" s="73">
        <f t="shared" si="15"/>
        <v>7855840</v>
      </c>
      <c r="J46" s="73">
        <f t="shared" si="15"/>
        <v>6677464</v>
      </c>
      <c r="K46" s="73">
        <f t="shared" si="15"/>
        <v>5499088</v>
      </c>
      <c r="L46" s="72">
        <f t="shared" si="15"/>
        <v>4320712</v>
      </c>
      <c r="M46" s="72">
        <f t="shared" si="15"/>
        <v>3142336</v>
      </c>
      <c r="N46" s="72">
        <f t="shared" si="15"/>
        <v>1963960</v>
      </c>
      <c r="O46" s="72">
        <f t="shared" si="15"/>
        <v>785584</v>
      </c>
      <c r="P46" s="72"/>
    </row>
    <row r="47" spans="1:16" ht="15.75" x14ac:dyDescent="0.2">
      <c r="A47" s="71"/>
      <c r="B47" s="62" t="s">
        <v>58</v>
      </c>
      <c r="C47" s="20"/>
      <c r="D47" s="72"/>
      <c r="E47" s="72"/>
      <c r="F47" s="72"/>
      <c r="G47" s="72"/>
      <c r="H47" s="73"/>
      <c r="I47" s="72"/>
      <c r="J47" s="72"/>
      <c r="K47" s="72"/>
      <c r="L47" s="72"/>
      <c r="M47" s="72"/>
      <c r="N47" s="72"/>
      <c r="O47" s="72"/>
      <c r="P47" s="72"/>
    </row>
    <row r="48" spans="1:16" ht="15.75" x14ac:dyDescent="0.2">
      <c r="A48" s="74"/>
      <c r="B48" s="75" t="s">
        <v>59</v>
      </c>
      <c r="C48" s="8">
        <f t="shared" ref="C48:K48" si="16">SUM(C42:C46)</f>
        <v>27392993.75</v>
      </c>
      <c r="D48" s="9">
        <f>SUM(D42:D46)</f>
        <v>26793493</v>
      </c>
      <c r="E48" s="9">
        <f t="shared" si="16"/>
        <v>24983820</v>
      </c>
      <c r="F48" s="9">
        <f t="shared" si="16"/>
        <v>25269845</v>
      </c>
      <c r="G48" s="9">
        <f t="shared" si="16"/>
        <v>21681758</v>
      </c>
      <c r="H48" s="9">
        <f t="shared" si="16"/>
        <v>18431835</v>
      </c>
      <c r="I48" s="9">
        <f t="shared" si="16"/>
        <v>14688999</v>
      </c>
      <c r="J48" s="9">
        <f t="shared" si="16"/>
        <v>11746163</v>
      </c>
      <c r="K48" s="9">
        <f t="shared" si="16"/>
        <v>8929495</v>
      </c>
      <c r="L48" s="9">
        <f>SUM(L42:L46)</f>
        <v>6209952</v>
      </c>
      <c r="M48" s="9">
        <f>SUM(M42:M46)</f>
        <v>3605392</v>
      </c>
      <c r="N48" s="9">
        <f>SUM(N42:N46)</f>
        <v>2145456</v>
      </c>
      <c r="O48" s="9">
        <f>SUM(O42:O46)</f>
        <v>785584</v>
      </c>
      <c r="P48" s="9">
        <f>SUM(P42:P46)</f>
        <v>0</v>
      </c>
    </row>
    <row r="49" spans="1:13" ht="15.75" x14ac:dyDescent="0.2">
      <c r="A49" s="76"/>
      <c r="B49" s="59" t="s">
        <v>60</v>
      </c>
      <c r="C49" s="77"/>
      <c r="D49" s="77"/>
      <c r="E49" s="77"/>
      <c r="F49" s="77"/>
      <c r="G49" s="77"/>
      <c r="H49" s="77"/>
      <c r="I49" s="76"/>
      <c r="J49" s="78"/>
      <c r="K49" s="78"/>
      <c r="L49" s="78"/>
      <c r="M49" s="78"/>
    </row>
    <row r="50" spans="1:13" ht="15.75" x14ac:dyDescent="0.2">
      <c r="A50" s="76"/>
      <c r="C50" s="77"/>
      <c r="D50" s="77"/>
      <c r="E50" s="77"/>
      <c r="F50" s="77"/>
      <c r="G50" s="77"/>
      <c r="H50" s="77"/>
      <c r="I50" s="76"/>
      <c r="J50" s="78"/>
      <c r="K50" s="78"/>
      <c r="L50" s="78"/>
      <c r="M50" s="78"/>
    </row>
    <row r="51" spans="1:13" ht="15.75" x14ac:dyDescent="0.2">
      <c r="A51" s="76"/>
      <c r="B51" s="76"/>
      <c r="C51" s="79"/>
      <c r="D51" s="79"/>
      <c r="E51" s="79"/>
      <c r="F51" s="79"/>
      <c r="G51" s="79"/>
      <c r="H51" s="79"/>
      <c r="I51" s="79"/>
      <c r="J51" s="79"/>
      <c r="K51" s="79"/>
      <c r="L51" s="78"/>
      <c r="M51" s="78"/>
    </row>
    <row r="52" spans="1:13" ht="15.75" x14ac:dyDescent="0.2">
      <c r="A52" s="76"/>
      <c r="B52" s="76"/>
      <c r="C52" s="79"/>
      <c r="D52" s="79"/>
      <c r="E52" s="79"/>
      <c r="F52" s="79"/>
      <c r="G52" s="79"/>
      <c r="H52" s="79"/>
      <c r="I52" s="79"/>
      <c r="J52" s="79"/>
      <c r="K52" s="79"/>
      <c r="L52" s="78"/>
      <c r="M52" s="78"/>
    </row>
    <row r="53" spans="1:13" ht="15.75" x14ac:dyDescent="0.2">
      <c r="A53" s="76"/>
      <c r="B53" s="76"/>
      <c r="C53" s="77"/>
      <c r="D53" s="77"/>
      <c r="E53" s="77"/>
      <c r="F53" s="77"/>
      <c r="G53" s="77"/>
      <c r="H53" s="77"/>
      <c r="I53" s="76"/>
      <c r="J53" s="78"/>
      <c r="K53" s="78"/>
      <c r="L53" s="78"/>
      <c r="M53" s="78"/>
    </row>
    <row r="54" spans="1:13" ht="15.75" x14ac:dyDescent="0.2">
      <c r="A54" s="76"/>
      <c r="B54" s="76"/>
      <c r="C54" s="77"/>
      <c r="D54" s="77"/>
      <c r="E54" s="77"/>
      <c r="F54" s="77"/>
      <c r="G54" s="77"/>
      <c r="H54" s="77"/>
      <c r="I54" s="76"/>
      <c r="J54" s="78"/>
      <c r="K54" s="78"/>
      <c r="L54" s="78"/>
      <c r="M54" s="78"/>
    </row>
    <row r="55" spans="1:13" ht="15.75" x14ac:dyDescent="0.2">
      <c r="A55" s="76"/>
      <c r="B55" s="76"/>
      <c r="C55" s="77"/>
      <c r="D55" s="77"/>
      <c r="E55" s="77"/>
      <c r="F55" s="77"/>
      <c r="G55" s="77"/>
      <c r="H55" s="77"/>
      <c r="I55" s="76"/>
      <c r="J55" s="78"/>
      <c r="K55" s="78"/>
      <c r="L55" s="78"/>
      <c r="M55" s="78"/>
    </row>
    <row r="56" spans="1:13" ht="15.75" x14ac:dyDescent="0.2">
      <c r="A56" s="76"/>
      <c r="B56" s="76"/>
      <c r="C56" s="77"/>
      <c r="D56" s="77"/>
      <c r="E56" s="77"/>
      <c r="F56" s="77"/>
      <c r="G56" s="77"/>
      <c r="H56" s="77"/>
      <c r="I56" s="76"/>
      <c r="J56" s="78"/>
      <c r="K56" s="78"/>
      <c r="L56" s="78"/>
      <c r="M56" s="78"/>
    </row>
    <row r="57" spans="1:13" ht="15.75" x14ac:dyDescent="0.2">
      <c r="A57" s="76"/>
      <c r="B57" s="76"/>
      <c r="C57" s="77"/>
      <c r="D57" s="77"/>
      <c r="E57" s="77"/>
      <c r="F57" s="77"/>
      <c r="G57" s="77"/>
      <c r="H57" s="77"/>
      <c r="I57" s="76"/>
      <c r="J57" s="78"/>
      <c r="K57" s="78"/>
      <c r="L57" s="78"/>
      <c r="M57" s="78"/>
    </row>
    <row r="58" spans="1:13" ht="15.75" x14ac:dyDescent="0.2">
      <c r="A58" s="76"/>
      <c r="B58" s="76"/>
      <c r="C58" s="77"/>
      <c r="D58" s="77"/>
      <c r="E58" s="77"/>
      <c r="F58" s="77"/>
      <c r="G58" s="77"/>
      <c r="H58" s="77"/>
      <c r="I58" s="76"/>
      <c r="J58" s="78"/>
      <c r="K58" s="78"/>
      <c r="L58" s="78"/>
      <c r="M58" s="78"/>
    </row>
    <row r="59" spans="1:13" ht="15.75" x14ac:dyDescent="0.2">
      <c r="A59" s="76"/>
      <c r="B59" s="76"/>
      <c r="C59" s="77"/>
      <c r="D59" s="77"/>
      <c r="E59" s="77"/>
      <c r="F59" s="77"/>
      <c r="G59" s="77"/>
      <c r="H59" s="77"/>
      <c r="I59" s="76"/>
      <c r="J59" s="78"/>
      <c r="K59" s="78"/>
      <c r="L59" s="78"/>
      <c r="M59" s="78"/>
    </row>
    <row r="60" spans="1:13" ht="15.75" x14ac:dyDescent="0.2">
      <c r="A60" s="76"/>
      <c r="B60" s="76"/>
      <c r="C60" s="77"/>
      <c r="D60" s="77"/>
      <c r="E60" s="77"/>
      <c r="F60" s="77"/>
      <c r="G60" s="77"/>
      <c r="H60" s="77"/>
      <c r="I60" s="76"/>
      <c r="J60" s="78"/>
      <c r="K60" s="78"/>
      <c r="L60" s="78"/>
      <c r="M60" s="78"/>
    </row>
    <row r="61" spans="1:13" ht="15.75" x14ac:dyDescent="0.2">
      <c r="A61" s="76"/>
      <c r="B61" s="76"/>
      <c r="C61" s="77"/>
      <c r="D61" s="77"/>
      <c r="E61" s="77"/>
      <c r="F61" s="77"/>
      <c r="G61" s="77"/>
      <c r="H61" s="77"/>
      <c r="I61" s="76"/>
      <c r="J61" s="78"/>
      <c r="K61" s="78"/>
      <c r="L61" s="78"/>
      <c r="M61" s="78"/>
    </row>
    <row r="62" spans="1:13" ht="15.75" x14ac:dyDescent="0.2">
      <c r="A62" s="76"/>
      <c r="B62" s="76"/>
      <c r="C62" s="77"/>
      <c r="D62" s="77"/>
      <c r="E62" s="77"/>
      <c r="F62" s="77"/>
      <c r="G62" s="77"/>
      <c r="H62" s="77"/>
      <c r="I62" s="76"/>
      <c r="J62" s="78"/>
      <c r="K62" s="78"/>
      <c r="L62" s="78"/>
      <c r="M62" s="78"/>
    </row>
    <row r="63" spans="1:13" x14ac:dyDescent="0.2">
      <c r="A63" s="76"/>
      <c r="B63" s="76"/>
      <c r="C63" s="76"/>
      <c r="D63" s="76"/>
      <c r="E63" s="76"/>
      <c r="F63" s="76"/>
      <c r="G63" s="76"/>
      <c r="H63" s="76"/>
      <c r="I63" s="76"/>
      <c r="J63" s="78"/>
      <c r="K63" s="78"/>
      <c r="L63" s="78"/>
      <c r="M63" s="78"/>
    </row>
    <row r="64" spans="1:13" x14ac:dyDescent="0.2">
      <c r="A64" s="76"/>
      <c r="B64" s="76"/>
      <c r="C64" s="76"/>
      <c r="D64" s="76"/>
      <c r="E64" s="76"/>
      <c r="F64" s="76"/>
      <c r="G64" s="76"/>
      <c r="H64" s="76"/>
      <c r="I64" s="76"/>
      <c r="J64" s="78"/>
      <c r="K64" s="78"/>
      <c r="L64" s="78"/>
      <c r="M64" s="78"/>
    </row>
    <row r="65" spans="1:13" x14ac:dyDescent="0.2">
      <c r="A65" s="76"/>
      <c r="B65" s="76"/>
      <c r="C65" s="76"/>
      <c r="D65" s="76"/>
      <c r="E65" s="76"/>
      <c r="F65" s="76"/>
      <c r="G65" s="76"/>
      <c r="H65" s="76"/>
      <c r="I65" s="76"/>
      <c r="J65" s="78"/>
      <c r="K65" s="78"/>
      <c r="L65" s="78"/>
      <c r="M65" s="78"/>
    </row>
    <row r="66" spans="1:13" x14ac:dyDescent="0.2">
      <c r="A66" s="76"/>
      <c r="B66" s="76"/>
      <c r="C66" s="76"/>
      <c r="D66" s="76"/>
      <c r="E66" s="76"/>
      <c r="F66" s="76"/>
      <c r="G66" s="76"/>
      <c r="H66" s="76"/>
      <c r="I66" s="76"/>
      <c r="J66" s="78"/>
      <c r="K66" s="78"/>
      <c r="L66" s="78"/>
      <c r="M66" s="78"/>
    </row>
    <row r="67" spans="1:13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8"/>
      <c r="K67" s="78"/>
      <c r="L67" s="78"/>
      <c r="M67" s="78"/>
    </row>
    <row r="68" spans="1:13" x14ac:dyDescent="0.2">
      <c r="A68" s="76"/>
      <c r="B68" s="76"/>
      <c r="C68" s="76"/>
      <c r="D68" s="76"/>
      <c r="E68" s="76"/>
      <c r="F68" s="76"/>
      <c r="G68" s="76"/>
      <c r="H68" s="76"/>
      <c r="I68" s="76"/>
      <c r="J68" s="78"/>
      <c r="K68" s="78"/>
      <c r="L68" s="78"/>
      <c r="M68" s="78"/>
    </row>
    <row r="69" spans="1:13" x14ac:dyDescent="0.2">
      <c r="A69" s="76"/>
      <c r="B69" s="76"/>
      <c r="C69" s="76"/>
      <c r="D69" s="76"/>
      <c r="E69" s="76"/>
      <c r="F69" s="76"/>
      <c r="G69" s="76"/>
      <c r="H69" s="76"/>
      <c r="I69" s="76"/>
      <c r="J69" s="78"/>
      <c r="K69" s="78"/>
      <c r="L69" s="78"/>
      <c r="M69" s="78"/>
    </row>
    <row r="70" spans="1:13" x14ac:dyDescent="0.2">
      <c r="A70" s="76"/>
      <c r="B70" s="76"/>
      <c r="C70" s="76"/>
      <c r="D70" s="76"/>
      <c r="E70" s="76"/>
      <c r="F70" s="76"/>
      <c r="G70" s="76"/>
      <c r="H70" s="76"/>
      <c r="I70" s="76"/>
      <c r="J70" s="78"/>
      <c r="K70" s="78"/>
      <c r="L70" s="78"/>
      <c r="M70" s="78"/>
    </row>
    <row r="71" spans="1:13" x14ac:dyDescent="0.2">
      <c r="A71" s="76"/>
      <c r="B71" s="76"/>
      <c r="C71" s="76"/>
      <c r="D71" s="76"/>
      <c r="E71" s="76"/>
      <c r="F71" s="76"/>
      <c r="G71" s="76"/>
      <c r="H71" s="76"/>
      <c r="I71" s="76"/>
      <c r="J71" s="78"/>
      <c r="K71" s="78"/>
      <c r="L71" s="78"/>
      <c r="M71" s="78"/>
    </row>
    <row r="72" spans="1:13" x14ac:dyDescent="0.2">
      <c r="A72" s="76"/>
      <c r="B72" s="76"/>
      <c r="C72" s="76"/>
      <c r="D72" s="76"/>
      <c r="E72" s="76"/>
      <c r="F72" s="76"/>
      <c r="G72" s="76"/>
      <c r="H72" s="76"/>
      <c r="I72" s="76"/>
      <c r="J72" s="78"/>
      <c r="K72" s="78"/>
      <c r="L72" s="78"/>
      <c r="M72" s="78"/>
    </row>
    <row r="73" spans="1:13" x14ac:dyDescent="0.2">
      <c r="A73" s="76"/>
      <c r="B73" s="76"/>
      <c r="C73" s="76"/>
      <c r="D73" s="76"/>
      <c r="E73" s="76"/>
      <c r="F73" s="76"/>
      <c r="G73" s="76"/>
      <c r="H73" s="76"/>
      <c r="I73" s="76"/>
      <c r="J73" s="78"/>
      <c r="K73" s="78"/>
      <c r="L73" s="78"/>
      <c r="M73" s="78"/>
    </row>
    <row r="74" spans="1:13" x14ac:dyDescent="0.2">
      <c r="A74" s="76"/>
      <c r="B74" s="76"/>
      <c r="C74" s="76"/>
      <c r="D74" s="76"/>
      <c r="E74" s="76"/>
      <c r="F74" s="76"/>
      <c r="G74" s="76"/>
      <c r="H74" s="76"/>
      <c r="I74" s="76"/>
      <c r="J74" s="78"/>
      <c r="K74" s="78"/>
      <c r="L74" s="78"/>
      <c r="M74" s="78"/>
    </row>
    <row r="75" spans="1:13" x14ac:dyDescent="0.2">
      <c r="A75" s="76"/>
      <c r="B75" s="76"/>
      <c r="C75" s="76"/>
      <c r="D75" s="76"/>
      <c r="E75" s="76"/>
      <c r="F75" s="76"/>
      <c r="G75" s="76"/>
      <c r="H75" s="76"/>
      <c r="I75" s="76"/>
      <c r="J75" s="78"/>
      <c r="K75" s="78"/>
      <c r="L75" s="78"/>
      <c r="M75" s="78"/>
    </row>
    <row r="76" spans="1:13" x14ac:dyDescent="0.2">
      <c r="A76" s="76"/>
      <c r="B76" s="76"/>
      <c r="C76" s="76"/>
      <c r="D76" s="76"/>
      <c r="E76" s="76"/>
      <c r="F76" s="76"/>
      <c r="G76" s="76"/>
      <c r="H76" s="76"/>
      <c r="I76" s="76"/>
      <c r="J76" s="78"/>
      <c r="K76" s="78"/>
      <c r="L76" s="78"/>
      <c r="M76" s="78"/>
    </row>
    <row r="77" spans="1:13" x14ac:dyDescent="0.2">
      <c r="A77" s="76"/>
      <c r="B77" s="76"/>
      <c r="C77" s="76"/>
      <c r="D77" s="76"/>
      <c r="E77" s="76"/>
      <c r="F77" s="76"/>
      <c r="G77" s="76"/>
      <c r="H77" s="76"/>
      <c r="I77" s="76"/>
      <c r="J77" s="78"/>
      <c r="K77" s="78"/>
      <c r="L77" s="78"/>
      <c r="M77" s="78"/>
    </row>
    <row r="78" spans="1:13" x14ac:dyDescent="0.2">
      <c r="A78" s="76"/>
      <c r="B78" s="76"/>
      <c r="C78" s="76"/>
      <c r="D78" s="76"/>
      <c r="E78" s="76"/>
      <c r="F78" s="76"/>
      <c r="G78" s="76"/>
      <c r="H78" s="76"/>
      <c r="I78" s="76"/>
      <c r="J78" s="78"/>
      <c r="K78" s="78"/>
      <c r="L78" s="78"/>
      <c r="M78" s="78"/>
    </row>
    <row r="79" spans="1:13" x14ac:dyDescent="0.2">
      <c r="A79" s="76"/>
      <c r="B79" s="76"/>
      <c r="C79" s="76"/>
      <c r="D79" s="76"/>
      <c r="E79" s="76"/>
      <c r="F79" s="76"/>
      <c r="G79" s="76"/>
      <c r="H79" s="76"/>
      <c r="I79" s="76"/>
      <c r="J79" s="78"/>
      <c r="K79" s="78"/>
      <c r="L79" s="78"/>
      <c r="M79" s="78"/>
    </row>
    <row r="80" spans="1:13" x14ac:dyDescent="0.2">
      <c r="A80" s="76"/>
      <c r="B80" s="76"/>
      <c r="C80" s="76"/>
      <c r="D80" s="76"/>
      <c r="E80" s="76"/>
      <c r="F80" s="76"/>
      <c r="G80" s="76"/>
      <c r="H80" s="76"/>
      <c r="I80" s="76"/>
      <c r="J80" s="78"/>
      <c r="K80" s="78"/>
      <c r="L80" s="78"/>
      <c r="M80" s="78"/>
    </row>
    <row r="81" spans="1:13" x14ac:dyDescent="0.2">
      <c r="A81" s="76"/>
      <c r="B81" s="76"/>
      <c r="C81" s="76"/>
      <c r="D81" s="76"/>
      <c r="E81" s="76"/>
      <c r="F81" s="76"/>
      <c r="G81" s="76"/>
      <c r="H81" s="76"/>
      <c r="I81" s="76"/>
      <c r="J81" s="78"/>
      <c r="K81" s="78"/>
      <c r="L81" s="78"/>
      <c r="M81" s="78"/>
    </row>
    <row r="82" spans="1:13" x14ac:dyDescent="0.2">
      <c r="A82" s="76"/>
      <c r="B82" s="76"/>
      <c r="C82" s="76"/>
      <c r="D82" s="76"/>
      <c r="E82" s="76"/>
      <c r="F82" s="76"/>
      <c r="G82" s="76"/>
      <c r="H82" s="76"/>
      <c r="I82" s="76"/>
      <c r="J82" s="78"/>
      <c r="K82" s="78"/>
      <c r="L82" s="78"/>
      <c r="M82" s="78"/>
    </row>
    <row r="83" spans="1:13" x14ac:dyDescent="0.2">
      <c r="A83" s="76"/>
      <c r="B83" s="76"/>
      <c r="C83" s="76"/>
      <c r="D83" s="76"/>
      <c r="E83" s="76"/>
      <c r="F83" s="76"/>
      <c r="G83" s="76"/>
      <c r="H83" s="76"/>
      <c r="I83" s="76"/>
      <c r="J83" s="78"/>
      <c r="K83" s="78"/>
      <c r="L83" s="78"/>
      <c r="M83" s="78"/>
    </row>
    <row r="84" spans="1:13" x14ac:dyDescent="0.2">
      <c r="A84" s="76"/>
      <c r="B84" s="76"/>
      <c r="C84" s="76"/>
      <c r="D84" s="76"/>
      <c r="E84" s="76"/>
      <c r="F84" s="76"/>
      <c r="G84" s="76"/>
      <c r="H84" s="76"/>
      <c r="I84" s="76"/>
      <c r="J84" s="78"/>
      <c r="K84" s="78"/>
      <c r="L84" s="78"/>
      <c r="M84" s="78"/>
    </row>
    <row r="85" spans="1:13" x14ac:dyDescent="0.2">
      <c r="A85" s="76"/>
      <c r="B85" s="76"/>
      <c r="C85" s="76"/>
      <c r="D85" s="76"/>
      <c r="E85" s="76"/>
      <c r="F85" s="76"/>
      <c r="G85" s="76"/>
      <c r="H85" s="76"/>
      <c r="I85" s="76"/>
      <c r="J85" s="78"/>
      <c r="K85" s="78"/>
      <c r="L85" s="78"/>
      <c r="M85" s="78"/>
    </row>
    <row r="86" spans="1:13" x14ac:dyDescent="0.2">
      <c r="A86" s="76"/>
      <c r="B86" s="76"/>
      <c r="C86" s="76"/>
      <c r="D86" s="76"/>
      <c r="E86" s="76"/>
      <c r="F86" s="76"/>
      <c r="G86" s="76"/>
      <c r="H86" s="76"/>
      <c r="I86" s="76"/>
      <c r="J86" s="78"/>
      <c r="K86" s="78"/>
      <c r="L86" s="78"/>
      <c r="M86" s="78"/>
    </row>
    <row r="87" spans="1:13" x14ac:dyDescent="0.2">
      <c r="A87" s="76"/>
      <c r="B87" s="76"/>
      <c r="C87" s="76"/>
      <c r="D87" s="76"/>
      <c r="E87" s="76"/>
      <c r="F87" s="76"/>
      <c r="G87" s="76"/>
      <c r="H87" s="76"/>
      <c r="I87" s="76"/>
      <c r="J87" s="78"/>
      <c r="K87" s="78"/>
      <c r="L87" s="78"/>
      <c r="M87" s="78"/>
    </row>
    <row r="88" spans="1:13" x14ac:dyDescent="0.2">
      <c r="A88" s="76"/>
      <c r="B88" s="76"/>
      <c r="C88" s="76"/>
      <c r="D88" s="76"/>
      <c r="E88" s="76"/>
      <c r="F88" s="76"/>
      <c r="G88" s="76"/>
      <c r="H88" s="76"/>
      <c r="I88" s="76"/>
      <c r="J88" s="78"/>
      <c r="K88" s="78"/>
      <c r="L88" s="78"/>
      <c r="M88" s="78"/>
    </row>
    <row r="89" spans="1:13" x14ac:dyDescent="0.2">
      <c r="A89" s="76"/>
      <c r="B89" s="76"/>
      <c r="C89" s="76"/>
      <c r="D89" s="76"/>
      <c r="E89" s="76"/>
      <c r="F89" s="76"/>
      <c r="G89" s="76"/>
      <c r="H89" s="76"/>
      <c r="I89" s="76"/>
      <c r="J89" s="78"/>
      <c r="K89" s="78"/>
      <c r="L89" s="78"/>
      <c r="M89" s="78"/>
    </row>
    <row r="90" spans="1:13" x14ac:dyDescent="0.2">
      <c r="A90" s="76"/>
      <c r="B90" s="76"/>
      <c r="C90" s="76"/>
      <c r="D90" s="76"/>
      <c r="E90" s="76"/>
      <c r="F90" s="76"/>
      <c r="G90" s="76"/>
      <c r="H90" s="76"/>
      <c r="I90" s="76"/>
      <c r="J90" s="78"/>
      <c r="K90" s="78"/>
      <c r="L90" s="78"/>
      <c r="M90" s="78"/>
    </row>
    <row r="91" spans="1:13" x14ac:dyDescent="0.2">
      <c r="A91" s="76"/>
      <c r="B91" s="76"/>
      <c r="C91" s="76"/>
      <c r="D91" s="76"/>
      <c r="E91" s="76"/>
      <c r="F91" s="76"/>
      <c r="G91" s="76"/>
      <c r="H91" s="76"/>
      <c r="I91" s="76"/>
      <c r="J91" s="78"/>
      <c r="K91" s="78"/>
      <c r="L91" s="78"/>
      <c r="M91" s="78"/>
    </row>
    <row r="92" spans="1:13" x14ac:dyDescent="0.2">
      <c r="A92" s="76"/>
      <c r="B92" s="76"/>
      <c r="C92" s="76"/>
      <c r="D92" s="76"/>
      <c r="E92" s="76"/>
      <c r="F92" s="76"/>
      <c r="G92" s="76"/>
      <c r="H92" s="76"/>
      <c r="I92" s="76"/>
      <c r="J92" s="78"/>
      <c r="K92" s="78"/>
      <c r="L92" s="78"/>
      <c r="M92" s="78"/>
    </row>
    <row r="93" spans="1:13" x14ac:dyDescent="0.2">
      <c r="A93" s="76"/>
      <c r="B93" s="76"/>
      <c r="C93" s="76"/>
      <c r="D93" s="76"/>
      <c r="E93" s="76"/>
      <c r="F93" s="76"/>
      <c r="G93" s="76"/>
      <c r="H93" s="76"/>
      <c r="I93" s="76"/>
      <c r="J93" s="78"/>
      <c r="K93" s="78"/>
      <c r="L93" s="78"/>
      <c r="M93" s="78"/>
    </row>
    <row r="94" spans="1:13" x14ac:dyDescent="0.2">
      <c r="A94" s="76"/>
      <c r="B94" s="76"/>
      <c r="C94" s="76"/>
      <c r="D94" s="76"/>
      <c r="E94" s="76"/>
      <c r="F94" s="76"/>
      <c r="G94" s="76"/>
      <c r="H94" s="76"/>
      <c r="I94" s="76"/>
      <c r="J94" s="78"/>
      <c r="K94" s="78"/>
      <c r="L94" s="78"/>
      <c r="M94" s="78"/>
    </row>
    <row r="95" spans="1:13" x14ac:dyDescent="0.2">
      <c r="A95" s="76"/>
      <c r="B95" s="76"/>
      <c r="C95" s="76"/>
      <c r="D95" s="76"/>
      <c r="E95" s="76"/>
      <c r="F95" s="76"/>
      <c r="G95" s="76"/>
      <c r="H95" s="76"/>
      <c r="I95" s="76"/>
      <c r="J95" s="78"/>
      <c r="K95" s="78"/>
      <c r="L95" s="78"/>
      <c r="M95" s="78"/>
    </row>
    <row r="96" spans="1:13" x14ac:dyDescent="0.2">
      <c r="A96" s="76"/>
      <c r="B96" s="76"/>
      <c r="C96" s="76"/>
      <c r="D96" s="76"/>
      <c r="E96" s="76"/>
      <c r="F96" s="76"/>
      <c r="G96" s="76"/>
      <c r="H96" s="76"/>
      <c r="I96" s="76"/>
      <c r="J96" s="78"/>
      <c r="K96" s="78"/>
      <c r="L96" s="78"/>
      <c r="M96" s="78"/>
    </row>
    <row r="97" spans="1:13" x14ac:dyDescent="0.2">
      <c r="A97" s="76"/>
      <c r="B97" s="76"/>
      <c r="C97" s="76"/>
      <c r="D97" s="76"/>
      <c r="E97" s="76"/>
      <c r="F97" s="76"/>
      <c r="G97" s="76"/>
      <c r="H97" s="76"/>
      <c r="I97" s="76"/>
      <c r="J97" s="78"/>
      <c r="K97" s="78"/>
      <c r="L97" s="78"/>
      <c r="M97" s="78"/>
    </row>
    <row r="98" spans="1:13" x14ac:dyDescent="0.2">
      <c r="A98" s="76"/>
      <c r="B98" s="76"/>
      <c r="C98" s="76"/>
      <c r="D98" s="76"/>
      <c r="E98" s="76"/>
      <c r="F98" s="76"/>
      <c r="G98" s="76"/>
      <c r="H98" s="76"/>
      <c r="I98" s="76"/>
      <c r="J98" s="78"/>
      <c r="K98" s="78"/>
      <c r="L98" s="78"/>
      <c r="M98" s="78"/>
    </row>
    <row r="99" spans="1:13" x14ac:dyDescent="0.2">
      <c r="A99" s="76"/>
      <c r="B99" s="76"/>
      <c r="C99" s="76"/>
      <c r="D99" s="76"/>
      <c r="E99" s="76"/>
      <c r="F99" s="76"/>
      <c r="G99" s="76"/>
      <c r="H99" s="76"/>
      <c r="I99" s="76"/>
      <c r="J99" s="78"/>
      <c r="K99" s="78"/>
      <c r="L99" s="78"/>
      <c r="M99" s="78"/>
    </row>
    <row r="100" spans="1:13" x14ac:dyDescent="0.2">
      <c r="A100" s="76"/>
      <c r="B100" s="76"/>
      <c r="C100" s="76"/>
      <c r="D100" s="76"/>
      <c r="E100" s="76"/>
      <c r="F100" s="76"/>
      <c r="G100" s="76"/>
      <c r="H100" s="76"/>
      <c r="I100" s="76"/>
      <c r="J100" s="78"/>
      <c r="K100" s="78"/>
      <c r="L100" s="78"/>
      <c r="M100" s="78"/>
    </row>
    <row r="101" spans="1:13" x14ac:dyDescent="0.2">
      <c r="A101" s="76"/>
      <c r="B101" s="76"/>
      <c r="C101" s="76"/>
      <c r="D101" s="76"/>
      <c r="E101" s="76"/>
      <c r="F101" s="76"/>
      <c r="G101" s="76"/>
      <c r="H101" s="76"/>
      <c r="I101" s="76"/>
      <c r="J101" s="78"/>
      <c r="K101" s="78"/>
      <c r="L101" s="78"/>
      <c r="M101" s="78"/>
    </row>
    <row r="102" spans="1:13" x14ac:dyDescent="0.2">
      <c r="A102" s="76"/>
      <c r="B102" s="76"/>
      <c r="C102" s="76"/>
      <c r="D102" s="76"/>
      <c r="E102" s="76"/>
      <c r="F102" s="76"/>
      <c r="G102" s="76"/>
      <c r="H102" s="76"/>
      <c r="I102" s="76"/>
      <c r="J102" s="78"/>
      <c r="K102" s="78"/>
      <c r="L102" s="78"/>
      <c r="M102" s="78"/>
    </row>
    <row r="103" spans="1:13" x14ac:dyDescent="0.2">
      <c r="A103" s="76"/>
      <c r="B103" s="76"/>
      <c r="C103" s="76"/>
      <c r="D103" s="76"/>
      <c r="E103" s="76"/>
      <c r="F103" s="76"/>
      <c r="G103" s="76"/>
      <c r="H103" s="76"/>
      <c r="I103" s="76"/>
      <c r="J103" s="78"/>
      <c r="K103" s="78"/>
      <c r="L103" s="78"/>
      <c r="M103" s="78"/>
    </row>
    <row r="104" spans="1:13" x14ac:dyDescent="0.2">
      <c r="A104" s="76"/>
      <c r="B104" s="76"/>
      <c r="C104" s="76"/>
      <c r="D104" s="76"/>
      <c r="E104" s="76"/>
      <c r="F104" s="76"/>
      <c r="G104" s="76"/>
      <c r="H104" s="76"/>
      <c r="I104" s="76"/>
      <c r="J104" s="78"/>
      <c r="K104" s="78"/>
      <c r="L104" s="78"/>
      <c r="M104" s="78"/>
    </row>
    <row r="105" spans="1:13" x14ac:dyDescent="0.2">
      <c r="A105" s="76"/>
      <c r="B105" s="76"/>
      <c r="C105" s="76"/>
      <c r="D105" s="76"/>
      <c r="E105" s="76"/>
      <c r="F105" s="76"/>
      <c r="G105" s="76"/>
      <c r="H105" s="76"/>
      <c r="I105" s="76"/>
      <c r="J105" s="78"/>
      <c r="K105" s="78"/>
      <c r="L105" s="78"/>
      <c r="M105" s="78"/>
    </row>
    <row r="106" spans="1:13" x14ac:dyDescent="0.2">
      <c r="A106" s="76"/>
      <c r="B106" s="76"/>
      <c r="C106" s="76"/>
      <c r="D106" s="76"/>
      <c r="E106" s="76"/>
      <c r="F106" s="76"/>
      <c r="G106" s="76"/>
      <c r="H106" s="76"/>
      <c r="I106" s="76"/>
      <c r="J106" s="78"/>
      <c r="K106" s="78"/>
      <c r="L106" s="78"/>
      <c r="M106" s="78"/>
    </row>
    <row r="107" spans="1:13" x14ac:dyDescent="0.2">
      <c r="A107" s="76"/>
      <c r="B107" s="76"/>
      <c r="C107" s="76"/>
      <c r="D107" s="76"/>
      <c r="E107" s="76"/>
      <c r="F107" s="76"/>
      <c r="G107" s="76"/>
      <c r="H107" s="76"/>
      <c r="I107" s="76"/>
      <c r="J107" s="78"/>
      <c r="K107" s="78"/>
      <c r="L107" s="78"/>
      <c r="M107" s="78"/>
    </row>
    <row r="108" spans="1:13" x14ac:dyDescent="0.2">
      <c r="A108" s="76"/>
      <c r="B108" s="76"/>
      <c r="C108" s="76"/>
      <c r="D108" s="76"/>
      <c r="E108" s="76"/>
      <c r="F108" s="76"/>
      <c r="G108" s="76"/>
      <c r="H108" s="76"/>
      <c r="I108" s="76"/>
      <c r="J108" s="78"/>
      <c r="K108" s="78"/>
      <c r="L108" s="78"/>
      <c r="M108" s="78"/>
    </row>
    <row r="109" spans="1:13" x14ac:dyDescent="0.2">
      <c r="A109" s="76"/>
      <c r="B109" s="76"/>
      <c r="C109" s="76"/>
      <c r="D109" s="76"/>
      <c r="E109" s="76"/>
      <c r="F109" s="76"/>
      <c r="G109" s="76"/>
      <c r="H109" s="76"/>
      <c r="I109" s="76"/>
      <c r="J109" s="78"/>
      <c r="K109" s="78"/>
      <c r="L109" s="78"/>
      <c r="M109" s="78"/>
    </row>
    <row r="110" spans="1:13" x14ac:dyDescent="0.2">
      <c r="A110" s="76"/>
      <c r="B110" s="76"/>
      <c r="C110" s="76"/>
      <c r="D110" s="76"/>
      <c r="E110" s="76"/>
      <c r="F110" s="76"/>
      <c r="G110" s="76"/>
      <c r="H110" s="76"/>
      <c r="I110" s="76"/>
      <c r="J110" s="78"/>
      <c r="K110" s="78"/>
      <c r="L110" s="78"/>
      <c r="M110" s="78"/>
    </row>
    <row r="111" spans="1:13" x14ac:dyDescent="0.2">
      <c r="A111" s="76"/>
      <c r="B111" s="76"/>
      <c r="C111" s="76"/>
      <c r="D111" s="76"/>
      <c r="E111" s="76"/>
      <c r="F111" s="76"/>
      <c r="G111" s="76"/>
      <c r="H111" s="76"/>
      <c r="I111" s="76"/>
      <c r="J111" s="78"/>
      <c r="K111" s="78"/>
      <c r="L111" s="78"/>
      <c r="M111" s="78"/>
    </row>
    <row r="112" spans="1:13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78"/>
      <c r="K112" s="78"/>
      <c r="L112" s="78"/>
      <c r="M112" s="78"/>
    </row>
    <row r="113" spans="1:13" x14ac:dyDescent="0.2">
      <c r="A113" s="76"/>
      <c r="B113" s="76"/>
      <c r="C113" s="76"/>
      <c r="D113" s="76"/>
      <c r="E113" s="76"/>
      <c r="F113" s="76"/>
      <c r="G113" s="76"/>
      <c r="H113" s="76"/>
      <c r="I113" s="76"/>
      <c r="J113" s="78"/>
      <c r="K113" s="78"/>
      <c r="L113" s="78"/>
      <c r="M113" s="78"/>
    </row>
    <row r="114" spans="1:13" x14ac:dyDescent="0.2">
      <c r="A114" s="76"/>
      <c r="B114" s="76"/>
      <c r="C114" s="76"/>
      <c r="D114" s="76"/>
      <c r="E114" s="76"/>
      <c r="F114" s="76"/>
      <c r="G114" s="76"/>
      <c r="H114" s="76"/>
      <c r="I114" s="76"/>
      <c r="J114" s="78"/>
      <c r="K114" s="78"/>
      <c r="L114" s="78"/>
      <c r="M114" s="78"/>
    </row>
    <row r="115" spans="1:13" x14ac:dyDescent="0.2">
      <c r="A115" s="76"/>
      <c r="B115" s="76"/>
      <c r="C115" s="76"/>
      <c r="D115" s="76"/>
      <c r="E115" s="76"/>
      <c r="F115" s="76"/>
      <c r="G115" s="76"/>
      <c r="H115" s="76"/>
      <c r="I115" s="76"/>
      <c r="J115" s="78"/>
      <c r="K115" s="78"/>
      <c r="L115" s="78"/>
      <c r="M115" s="78"/>
    </row>
    <row r="116" spans="1:13" x14ac:dyDescent="0.2">
      <c r="A116" s="76"/>
      <c r="B116" s="76"/>
      <c r="C116" s="76"/>
      <c r="D116" s="76"/>
      <c r="E116" s="76"/>
      <c r="F116" s="76"/>
      <c r="G116" s="76"/>
      <c r="H116" s="76"/>
      <c r="I116" s="76"/>
      <c r="J116" s="78"/>
      <c r="K116" s="78"/>
      <c r="L116" s="78"/>
      <c r="M116" s="78"/>
    </row>
    <row r="117" spans="1:13" x14ac:dyDescent="0.2">
      <c r="A117" s="76"/>
      <c r="B117" s="76"/>
      <c r="C117" s="76"/>
      <c r="D117" s="76"/>
      <c r="E117" s="76"/>
      <c r="F117" s="76"/>
      <c r="G117" s="76"/>
      <c r="H117" s="76"/>
      <c r="I117" s="76"/>
      <c r="J117" s="78"/>
      <c r="K117" s="78"/>
      <c r="L117" s="78"/>
      <c r="M117" s="78"/>
    </row>
    <row r="118" spans="1:13" x14ac:dyDescent="0.2">
      <c r="A118" s="76"/>
      <c r="B118" s="76"/>
      <c r="C118" s="76"/>
      <c r="D118" s="76"/>
      <c r="E118" s="76"/>
      <c r="F118" s="76"/>
      <c r="G118" s="76"/>
      <c r="H118" s="76"/>
      <c r="I118" s="76"/>
      <c r="J118" s="78"/>
      <c r="K118" s="78"/>
      <c r="L118" s="78"/>
      <c r="M118" s="78"/>
    </row>
    <row r="119" spans="1:13" x14ac:dyDescent="0.2">
      <c r="A119" s="76"/>
      <c r="B119" s="76"/>
      <c r="C119" s="76"/>
      <c r="D119" s="76"/>
      <c r="E119" s="76"/>
      <c r="F119" s="76"/>
      <c r="G119" s="76"/>
      <c r="H119" s="76"/>
      <c r="I119" s="76"/>
      <c r="J119" s="78"/>
      <c r="K119" s="78"/>
      <c r="L119" s="78"/>
      <c r="M119" s="78"/>
    </row>
    <row r="120" spans="1:13" x14ac:dyDescent="0.2">
      <c r="A120" s="76"/>
      <c r="B120" s="76"/>
      <c r="C120" s="76"/>
      <c r="D120" s="76"/>
      <c r="E120" s="76"/>
      <c r="F120" s="76"/>
      <c r="G120" s="76"/>
      <c r="H120" s="76"/>
      <c r="I120" s="76"/>
      <c r="J120" s="78"/>
      <c r="K120" s="78"/>
      <c r="L120" s="78"/>
      <c r="M120" s="78"/>
    </row>
    <row r="121" spans="1:13" x14ac:dyDescent="0.2">
      <c r="A121" s="76"/>
      <c r="B121" s="76"/>
      <c r="C121" s="76"/>
      <c r="D121" s="76"/>
      <c r="E121" s="76"/>
      <c r="F121" s="76"/>
      <c r="G121" s="76"/>
      <c r="H121" s="76"/>
      <c r="I121" s="76"/>
      <c r="J121" s="78"/>
      <c r="K121" s="78"/>
      <c r="L121" s="78"/>
      <c r="M121" s="78"/>
    </row>
    <row r="122" spans="1:13" x14ac:dyDescent="0.2">
      <c r="A122" s="76"/>
      <c r="B122" s="76"/>
      <c r="C122" s="76"/>
      <c r="D122" s="76"/>
      <c r="E122" s="76"/>
      <c r="F122" s="76"/>
      <c r="G122" s="76"/>
      <c r="H122" s="76"/>
      <c r="I122" s="76"/>
      <c r="J122" s="78"/>
      <c r="K122" s="78"/>
      <c r="L122" s="78"/>
      <c r="M122" s="78"/>
    </row>
    <row r="123" spans="1:13" x14ac:dyDescent="0.2">
      <c r="A123" s="76"/>
      <c r="B123" s="76"/>
      <c r="C123" s="76"/>
      <c r="D123" s="76"/>
      <c r="E123" s="76"/>
      <c r="F123" s="76"/>
      <c r="G123" s="76"/>
      <c r="H123" s="76"/>
      <c r="I123" s="76"/>
      <c r="J123" s="78"/>
      <c r="K123" s="78"/>
      <c r="L123" s="78"/>
      <c r="M123" s="78"/>
    </row>
    <row r="124" spans="1:13" x14ac:dyDescent="0.2">
      <c r="A124" s="76"/>
      <c r="B124" s="76"/>
      <c r="C124" s="76"/>
      <c r="D124" s="76"/>
      <c r="E124" s="76"/>
      <c r="F124" s="76"/>
      <c r="G124" s="76"/>
      <c r="H124" s="76"/>
      <c r="I124" s="76"/>
      <c r="J124" s="78"/>
      <c r="K124" s="78"/>
      <c r="L124" s="78"/>
      <c r="M124" s="78"/>
    </row>
    <row r="125" spans="1:13" x14ac:dyDescent="0.2">
      <c r="A125" s="76"/>
      <c r="B125" s="76"/>
      <c r="C125" s="76"/>
      <c r="D125" s="76"/>
      <c r="E125" s="76"/>
      <c r="F125" s="76"/>
      <c r="G125" s="76"/>
      <c r="H125" s="76"/>
      <c r="I125" s="76"/>
      <c r="J125" s="78"/>
      <c r="K125" s="78"/>
      <c r="L125" s="78"/>
      <c r="M125" s="78"/>
    </row>
    <row r="126" spans="1:13" x14ac:dyDescent="0.2">
      <c r="A126" s="76"/>
      <c r="B126" s="76"/>
      <c r="C126" s="76"/>
      <c r="D126" s="76"/>
      <c r="E126" s="76"/>
      <c r="F126" s="76"/>
      <c r="G126" s="76"/>
      <c r="H126" s="76"/>
      <c r="I126" s="76"/>
      <c r="J126" s="78"/>
      <c r="K126" s="78"/>
      <c r="L126" s="78"/>
      <c r="M126" s="78"/>
    </row>
    <row r="127" spans="1:13" x14ac:dyDescent="0.2">
      <c r="A127" s="76"/>
      <c r="B127" s="76"/>
      <c r="C127" s="76"/>
      <c r="D127" s="76"/>
      <c r="E127" s="76"/>
      <c r="F127" s="76"/>
      <c r="G127" s="76"/>
      <c r="H127" s="76"/>
      <c r="I127" s="76"/>
      <c r="J127" s="78"/>
      <c r="K127" s="78"/>
      <c r="L127" s="78"/>
      <c r="M127" s="78"/>
    </row>
    <row r="128" spans="1:13" x14ac:dyDescent="0.2">
      <c r="A128" s="76"/>
      <c r="B128" s="76"/>
      <c r="C128" s="76"/>
      <c r="D128" s="76"/>
      <c r="E128" s="76"/>
      <c r="F128" s="76"/>
      <c r="G128" s="76"/>
      <c r="H128" s="76"/>
      <c r="I128" s="76"/>
      <c r="J128" s="78"/>
      <c r="K128" s="78"/>
      <c r="L128" s="78"/>
      <c r="M128" s="78"/>
    </row>
    <row r="129" spans="1:13" x14ac:dyDescent="0.2">
      <c r="A129" s="76"/>
      <c r="B129" s="76"/>
      <c r="C129" s="76"/>
      <c r="D129" s="76"/>
      <c r="E129" s="76"/>
      <c r="F129" s="76"/>
      <c r="G129" s="76"/>
      <c r="H129" s="76"/>
      <c r="I129" s="76"/>
      <c r="J129" s="78"/>
      <c r="K129" s="78"/>
      <c r="L129" s="78"/>
      <c r="M129" s="78"/>
    </row>
    <row r="130" spans="1:13" x14ac:dyDescent="0.2">
      <c r="A130" s="76"/>
      <c r="B130" s="76"/>
      <c r="C130" s="76"/>
      <c r="D130" s="76"/>
      <c r="E130" s="76"/>
      <c r="F130" s="76"/>
      <c r="G130" s="76"/>
      <c r="H130" s="76"/>
      <c r="I130" s="76"/>
      <c r="J130" s="78"/>
      <c r="K130" s="78"/>
      <c r="L130" s="78"/>
      <c r="M130" s="78"/>
    </row>
    <row r="131" spans="1:13" x14ac:dyDescent="0.2">
      <c r="A131" s="76"/>
      <c r="B131" s="76"/>
      <c r="C131" s="76"/>
      <c r="D131" s="76"/>
      <c r="E131" s="76"/>
      <c r="F131" s="76"/>
      <c r="G131" s="76"/>
      <c r="H131" s="76"/>
      <c r="I131" s="76"/>
      <c r="J131" s="78"/>
      <c r="K131" s="78"/>
      <c r="L131" s="78"/>
      <c r="M131" s="78"/>
    </row>
    <row r="132" spans="1:13" x14ac:dyDescent="0.2">
      <c r="A132" s="76"/>
      <c r="B132" s="76"/>
      <c r="C132" s="76"/>
      <c r="D132" s="76"/>
      <c r="E132" s="76"/>
      <c r="F132" s="76"/>
      <c r="G132" s="76"/>
      <c r="H132" s="76"/>
      <c r="I132" s="76"/>
      <c r="J132" s="78"/>
      <c r="K132" s="78"/>
      <c r="L132" s="78"/>
      <c r="M132" s="78"/>
    </row>
    <row r="133" spans="1:13" x14ac:dyDescent="0.2">
      <c r="A133" s="76"/>
      <c r="B133" s="76"/>
      <c r="C133" s="76"/>
      <c r="D133" s="76"/>
      <c r="E133" s="76"/>
      <c r="F133" s="76"/>
      <c r="G133" s="76"/>
      <c r="H133" s="76"/>
      <c r="I133" s="76"/>
      <c r="J133" s="78"/>
      <c r="K133" s="78"/>
      <c r="L133" s="78"/>
      <c r="M133" s="78"/>
    </row>
    <row r="134" spans="1:13" x14ac:dyDescent="0.2">
      <c r="A134" s="76"/>
      <c r="B134" s="76"/>
      <c r="C134" s="76"/>
      <c r="D134" s="76"/>
      <c r="E134" s="76"/>
      <c r="F134" s="76"/>
      <c r="G134" s="76"/>
      <c r="H134" s="76"/>
      <c r="I134" s="76"/>
      <c r="J134" s="78"/>
      <c r="K134" s="78"/>
      <c r="L134" s="78"/>
      <c r="M134" s="78"/>
    </row>
    <row r="135" spans="1:13" x14ac:dyDescent="0.2">
      <c r="A135" s="76"/>
      <c r="B135" s="76"/>
      <c r="C135" s="76"/>
      <c r="D135" s="76"/>
      <c r="E135" s="76"/>
      <c r="F135" s="76"/>
      <c r="G135" s="76"/>
      <c r="H135" s="76"/>
      <c r="I135" s="76"/>
      <c r="J135" s="78"/>
      <c r="K135" s="78"/>
      <c r="L135" s="78"/>
      <c r="M135" s="78"/>
    </row>
    <row r="136" spans="1:13" x14ac:dyDescent="0.2">
      <c r="A136" s="76"/>
      <c r="B136" s="76"/>
      <c r="C136" s="76"/>
      <c r="D136" s="76"/>
      <c r="E136" s="76"/>
      <c r="F136" s="76"/>
      <c r="G136" s="76"/>
      <c r="H136" s="76"/>
      <c r="I136" s="76"/>
      <c r="J136" s="78"/>
      <c r="K136" s="78"/>
      <c r="L136" s="78"/>
      <c r="M136" s="78"/>
    </row>
    <row r="137" spans="1:13" x14ac:dyDescent="0.2">
      <c r="A137" s="76"/>
      <c r="B137" s="76"/>
      <c r="C137" s="76"/>
      <c r="D137" s="76"/>
      <c r="E137" s="76"/>
      <c r="F137" s="76"/>
      <c r="G137" s="76"/>
      <c r="H137" s="76"/>
      <c r="I137" s="76"/>
      <c r="J137" s="78"/>
      <c r="K137" s="78"/>
      <c r="L137" s="78"/>
      <c r="M137" s="78"/>
    </row>
    <row r="138" spans="1:13" x14ac:dyDescent="0.2">
      <c r="A138" s="76"/>
      <c r="B138" s="76"/>
      <c r="C138" s="76"/>
      <c r="D138" s="76"/>
      <c r="E138" s="76"/>
      <c r="F138" s="76"/>
      <c r="G138" s="76"/>
      <c r="H138" s="76"/>
      <c r="I138" s="76"/>
      <c r="J138" s="78"/>
      <c r="K138" s="78"/>
      <c r="L138" s="78"/>
      <c r="M138" s="78"/>
    </row>
    <row r="139" spans="1:13" x14ac:dyDescent="0.2">
      <c r="A139" s="76"/>
      <c r="B139" s="76"/>
      <c r="C139" s="76"/>
      <c r="D139" s="76"/>
      <c r="E139" s="76"/>
      <c r="F139" s="76"/>
      <c r="G139" s="76"/>
      <c r="H139" s="76"/>
      <c r="I139" s="76"/>
      <c r="J139" s="78"/>
      <c r="K139" s="78"/>
      <c r="L139" s="78"/>
      <c r="M139" s="78"/>
    </row>
    <row r="140" spans="1:13" x14ac:dyDescent="0.2">
      <c r="A140" s="76"/>
      <c r="B140" s="76"/>
      <c r="C140" s="76"/>
      <c r="D140" s="76"/>
      <c r="E140" s="76"/>
      <c r="F140" s="76"/>
      <c r="G140" s="76"/>
      <c r="H140" s="76"/>
      <c r="I140" s="76"/>
      <c r="J140" s="78"/>
      <c r="K140" s="78"/>
      <c r="L140" s="78"/>
      <c r="M140" s="78"/>
    </row>
    <row r="141" spans="1:13" x14ac:dyDescent="0.2">
      <c r="A141" s="76"/>
      <c r="B141" s="76"/>
      <c r="C141" s="76"/>
      <c r="D141" s="76"/>
      <c r="E141" s="76"/>
      <c r="F141" s="76"/>
      <c r="G141" s="76"/>
      <c r="H141" s="76"/>
      <c r="I141" s="76"/>
      <c r="J141" s="78"/>
      <c r="K141" s="78"/>
      <c r="L141" s="78"/>
      <c r="M141" s="78"/>
    </row>
    <row r="142" spans="1:13" x14ac:dyDescent="0.2">
      <c r="A142" s="76"/>
      <c r="B142" s="76"/>
      <c r="C142" s="76"/>
      <c r="D142" s="76"/>
      <c r="E142" s="76"/>
      <c r="F142" s="76"/>
      <c r="G142" s="76"/>
      <c r="H142" s="76"/>
      <c r="I142" s="76"/>
      <c r="J142" s="78"/>
      <c r="K142" s="78"/>
      <c r="L142" s="78"/>
      <c r="M142" s="78"/>
    </row>
    <row r="143" spans="1:13" x14ac:dyDescent="0.2">
      <c r="A143" s="76"/>
      <c r="B143" s="76"/>
      <c r="C143" s="76"/>
      <c r="D143" s="76"/>
      <c r="E143" s="76"/>
      <c r="F143" s="76"/>
      <c r="G143" s="76"/>
      <c r="H143" s="76"/>
      <c r="I143" s="76"/>
      <c r="J143" s="78"/>
      <c r="K143" s="78"/>
      <c r="L143" s="78"/>
      <c r="M143" s="78"/>
    </row>
    <row r="144" spans="1:13" x14ac:dyDescent="0.2">
      <c r="A144" s="76"/>
      <c r="B144" s="76"/>
      <c r="C144" s="76"/>
      <c r="D144" s="76"/>
      <c r="E144" s="76"/>
      <c r="F144" s="76"/>
      <c r="G144" s="76"/>
      <c r="H144" s="76"/>
      <c r="I144" s="76"/>
      <c r="J144" s="78"/>
      <c r="K144" s="78"/>
      <c r="L144" s="78"/>
      <c r="M144" s="78"/>
    </row>
    <row r="145" spans="1:13" x14ac:dyDescent="0.2">
      <c r="A145" s="76"/>
      <c r="B145" s="76"/>
      <c r="C145" s="76"/>
      <c r="D145" s="76"/>
      <c r="E145" s="76"/>
      <c r="F145" s="76"/>
      <c r="G145" s="76"/>
      <c r="H145" s="76"/>
      <c r="I145" s="76"/>
      <c r="J145" s="78"/>
      <c r="K145" s="78"/>
      <c r="L145" s="78"/>
      <c r="M145" s="78"/>
    </row>
    <row r="146" spans="1:13" x14ac:dyDescent="0.2">
      <c r="A146" s="76"/>
      <c r="B146" s="76"/>
      <c r="C146" s="76"/>
      <c r="D146" s="76"/>
      <c r="E146" s="76"/>
      <c r="F146" s="76"/>
      <c r="G146" s="76"/>
      <c r="H146" s="76"/>
      <c r="I146" s="76"/>
      <c r="J146" s="78"/>
      <c r="K146" s="78"/>
      <c r="L146" s="78"/>
      <c r="M146" s="78"/>
    </row>
    <row r="147" spans="1:13" x14ac:dyDescent="0.2">
      <c r="A147" s="76"/>
      <c r="B147" s="76"/>
      <c r="C147" s="76"/>
      <c r="D147" s="76"/>
      <c r="E147" s="76"/>
      <c r="F147" s="76"/>
      <c r="G147" s="76"/>
      <c r="H147" s="76"/>
      <c r="I147" s="76"/>
      <c r="J147" s="78"/>
      <c r="K147" s="78"/>
      <c r="L147" s="78"/>
      <c r="M147" s="78"/>
    </row>
    <row r="148" spans="1:13" x14ac:dyDescent="0.2">
      <c r="A148" s="76"/>
      <c r="B148" s="76"/>
      <c r="C148" s="76"/>
      <c r="D148" s="76"/>
      <c r="E148" s="76"/>
      <c r="F148" s="76"/>
      <c r="G148" s="76"/>
      <c r="H148" s="76"/>
      <c r="I148" s="76"/>
      <c r="J148" s="78"/>
      <c r="K148" s="78"/>
      <c r="L148" s="78"/>
      <c r="M148" s="78"/>
    </row>
    <row r="149" spans="1:13" x14ac:dyDescent="0.2">
      <c r="A149" s="76"/>
      <c r="B149" s="76"/>
      <c r="C149" s="76"/>
      <c r="D149" s="76"/>
      <c r="E149" s="76"/>
      <c r="F149" s="76"/>
      <c r="G149" s="76"/>
      <c r="H149" s="76"/>
      <c r="I149" s="76"/>
      <c r="J149" s="78"/>
      <c r="K149" s="78"/>
      <c r="L149" s="78"/>
      <c r="M149" s="78"/>
    </row>
    <row r="150" spans="1:13" x14ac:dyDescent="0.2">
      <c r="A150" s="76"/>
      <c r="B150" s="76"/>
      <c r="C150" s="76"/>
      <c r="D150" s="76"/>
      <c r="E150" s="76"/>
      <c r="F150" s="76"/>
      <c r="G150" s="76"/>
      <c r="H150" s="76"/>
      <c r="I150" s="76"/>
      <c r="J150" s="78"/>
      <c r="K150" s="78"/>
      <c r="L150" s="78"/>
      <c r="M150" s="78"/>
    </row>
    <row r="151" spans="1:13" x14ac:dyDescent="0.2">
      <c r="A151" s="76"/>
      <c r="B151" s="76"/>
      <c r="C151" s="76"/>
      <c r="D151" s="76"/>
      <c r="E151" s="76"/>
      <c r="F151" s="76"/>
      <c r="G151" s="76"/>
      <c r="H151" s="76"/>
      <c r="I151" s="76"/>
      <c r="J151" s="78"/>
      <c r="K151" s="78"/>
      <c r="L151" s="78"/>
      <c r="M151" s="78"/>
    </row>
    <row r="152" spans="1:13" x14ac:dyDescent="0.2">
      <c r="A152" s="76"/>
      <c r="B152" s="76"/>
      <c r="C152" s="76"/>
      <c r="D152" s="76"/>
      <c r="E152" s="76"/>
      <c r="F152" s="76"/>
      <c r="G152" s="76"/>
      <c r="H152" s="76"/>
      <c r="I152" s="76"/>
      <c r="J152" s="78"/>
      <c r="K152" s="78"/>
      <c r="L152" s="78"/>
      <c r="M152" s="78"/>
    </row>
    <row r="153" spans="1:13" x14ac:dyDescent="0.2">
      <c r="A153" s="76"/>
      <c r="B153" s="76"/>
      <c r="C153" s="76"/>
      <c r="D153" s="76"/>
      <c r="E153" s="76"/>
      <c r="F153" s="76"/>
      <c r="G153" s="76"/>
      <c r="H153" s="76"/>
      <c r="I153" s="76"/>
      <c r="J153" s="78"/>
      <c r="K153" s="78"/>
      <c r="L153" s="78"/>
      <c r="M153" s="78"/>
    </row>
    <row r="154" spans="1:13" x14ac:dyDescent="0.2">
      <c r="A154" s="76"/>
      <c r="B154" s="76"/>
      <c r="C154" s="76"/>
      <c r="D154" s="76"/>
      <c r="E154" s="76"/>
      <c r="F154" s="76"/>
      <c r="G154" s="76"/>
      <c r="H154" s="76"/>
      <c r="I154" s="76"/>
      <c r="J154" s="78"/>
      <c r="K154" s="78"/>
      <c r="L154" s="78"/>
      <c r="M154" s="78"/>
    </row>
    <row r="155" spans="1:13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</row>
  </sheetData>
  <mergeCells count="1">
    <mergeCell ref="A1:H1"/>
  </mergeCells>
  <pageMargins left="0.39370078740157483" right="0.19685039370078741" top="0.11811023622047245" bottom="0.78740157480314965" header="0.11811023622047245" footer="0.11811023622047245"/>
  <pageSetup paperSize="9" scale="55" fitToHeight="0" orientation="landscape" useFirstPageNumber="1" horizontalDpi="4294967293" copies="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kredyt - 04.06.2018 r.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2018-06-04T11:51:15Z</dcterms:created>
  <dcterms:modified xsi:type="dcterms:W3CDTF">2018-06-04T11:52:17Z</dcterms:modified>
</cp:coreProperties>
</file>